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960" windowWidth="15480" windowHeight="2400" activeTab="1"/>
  </bookViews>
  <sheets>
    <sheet name="Data" sheetId="2" r:id="rId1"/>
    <sheet name="Calendar" sheetId="1" r:id="rId2"/>
  </sheets>
  <definedNames>
    <definedName name="_xlnm.Print_Area" localSheetId="1">Calendar!$C$2:$P$26</definedName>
  </definedNames>
  <calcPr calcId="144525"/>
</workbook>
</file>

<file path=xl/calcChain.xml><?xml version="1.0" encoding="utf-8"?>
<calcChain xmlns="http://schemas.openxmlformats.org/spreadsheetml/2006/main">
  <c r="H9" i="2" l="1"/>
  <c r="H10" i="2" s="1"/>
  <c r="H8" i="2"/>
  <c r="I8" i="2" s="1"/>
  <c r="S6" i="1" s="1"/>
  <c r="H7" i="2"/>
  <c r="I7" i="2" s="1"/>
  <c r="S5" i="1" s="1"/>
  <c r="I16" i="1"/>
  <c r="O16" i="1" s="1"/>
  <c r="G16" i="1"/>
  <c r="C20" i="1"/>
  <c r="D20" i="1"/>
  <c r="E20" i="1"/>
  <c r="F20" i="1"/>
  <c r="G20" i="1"/>
  <c r="H20" i="1"/>
  <c r="I20" i="1"/>
  <c r="R5" i="1"/>
  <c r="M16" i="1" l="1"/>
  <c r="C6" i="1" s="1"/>
  <c r="E6" i="1" s="1"/>
  <c r="G6" i="1" s="1"/>
  <c r="I9" i="2"/>
  <c r="S7" i="1" s="1"/>
  <c r="R6" i="1"/>
  <c r="P26" i="1"/>
  <c r="H11" i="2"/>
  <c r="I10" i="2"/>
  <c r="S8" i="1" s="1"/>
  <c r="R8" i="1"/>
  <c r="I26" i="1"/>
  <c r="R7" i="1"/>
  <c r="O26" i="1" l="1"/>
  <c r="J21" i="1" s="1"/>
  <c r="K21" i="1" s="1"/>
  <c r="L21" i="1" s="1"/>
  <c r="M21" i="1" s="1"/>
  <c r="N21" i="1" s="1"/>
  <c r="O21" i="1" s="1"/>
  <c r="P21" i="1" s="1"/>
  <c r="J22" i="1" s="1"/>
  <c r="K22" i="1" s="1"/>
  <c r="L22" i="1" s="1"/>
  <c r="M22" i="1" s="1"/>
  <c r="N22" i="1" s="1"/>
  <c r="O22" i="1" s="1"/>
  <c r="P22" i="1" s="1"/>
  <c r="J23" i="1" s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H26" i="1"/>
  <c r="C21" i="1" s="1"/>
  <c r="D21" i="1" s="1"/>
  <c r="E21" i="1" s="1"/>
  <c r="F21" i="1" s="1"/>
  <c r="G21" i="1" s="1"/>
  <c r="H21" i="1" s="1"/>
  <c r="I21" i="1" s="1"/>
  <c r="C22" i="1" s="1"/>
  <c r="D22" i="1" s="1"/>
  <c r="E22" i="1" s="1"/>
  <c r="F22" i="1" s="1"/>
  <c r="G22" i="1" s="1"/>
  <c r="H22" i="1" s="1"/>
  <c r="I22" i="1" s="1"/>
  <c r="C23" i="1" s="1"/>
  <c r="D23" i="1" s="1"/>
  <c r="E23" i="1" s="1"/>
  <c r="F23" i="1" s="1"/>
  <c r="G23" i="1" s="1"/>
  <c r="H23" i="1" s="1"/>
  <c r="I23" i="1" s="1"/>
  <c r="C24" i="1" s="1"/>
  <c r="D24" i="1" s="1"/>
  <c r="E24" i="1" s="1"/>
  <c r="F24" i="1" s="1"/>
  <c r="G24" i="1" s="1"/>
  <c r="H24" i="1" s="1"/>
  <c r="I24" i="1" s="1"/>
  <c r="C25" i="1" s="1"/>
  <c r="D25" i="1" s="1"/>
  <c r="E25" i="1" s="1"/>
  <c r="F25" i="1" s="1"/>
  <c r="G25" i="1" s="1"/>
  <c r="H25" i="1" s="1"/>
  <c r="I25" i="1" s="1"/>
  <c r="C26" i="1" s="1"/>
  <c r="D26" i="1" s="1"/>
  <c r="I6" i="1"/>
  <c r="I11" i="2"/>
  <c r="S9" i="1" s="1"/>
  <c r="R9" i="1"/>
  <c r="H12" i="2"/>
  <c r="J19" i="1" l="1"/>
  <c r="C19" i="1"/>
  <c r="R10" i="1"/>
  <c r="I12" i="2"/>
  <c r="S10" i="1" s="1"/>
  <c r="H13" i="2"/>
  <c r="K6" i="1"/>
  <c r="R11" i="1" l="1"/>
  <c r="I13" i="2"/>
  <c r="S11" i="1" s="1"/>
  <c r="H14" i="2"/>
  <c r="M6" i="1"/>
  <c r="O6" i="1" l="1"/>
  <c r="R12" i="1"/>
  <c r="I14" i="2"/>
  <c r="S12" i="1" s="1"/>
  <c r="H15" i="2"/>
  <c r="R13" i="1" l="1"/>
  <c r="I15" i="2"/>
  <c r="S13" i="1" s="1"/>
  <c r="H16" i="2"/>
  <c r="C8" i="1"/>
  <c r="E8" i="1" l="1"/>
  <c r="R14" i="1"/>
  <c r="I16" i="2"/>
  <c r="S14" i="1" s="1"/>
  <c r="H17" i="2"/>
  <c r="R15" i="1" l="1"/>
  <c r="I17" i="2"/>
  <c r="S15" i="1" s="1"/>
  <c r="H18" i="2"/>
  <c r="G8" i="1"/>
  <c r="I8" i="1" l="1"/>
  <c r="R16" i="1"/>
  <c r="I18" i="2"/>
  <c r="S16" i="1" s="1"/>
  <c r="H19" i="2"/>
  <c r="R17" i="1" l="1"/>
  <c r="I19" i="2"/>
  <c r="S17" i="1" s="1"/>
  <c r="H20" i="2"/>
  <c r="K8" i="1"/>
  <c r="M8" i="1" l="1"/>
  <c r="R18" i="1"/>
  <c r="I20" i="2"/>
  <c r="S18" i="1" s="1"/>
  <c r="H21" i="2"/>
  <c r="R19" i="1" l="1"/>
  <c r="I21" i="2"/>
  <c r="S19" i="1" s="1"/>
  <c r="H22" i="2"/>
  <c r="O8" i="1"/>
  <c r="C10" i="1" l="1"/>
  <c r="R20" i="1"/>
  <c r="I22" i="2"/>
  <c r="S20" i="1" s="1"/>
  <c r="H23" i="2"/>
  <c r="R21" i="1" l="1"/>
  <c r="I23" i="2"/>
  <c r="S21" i="1" s="1"/>
  <c r="H24" i="2"/>
  <c r="E10" i="1"/>
  <c r="G10" i="1" l="1"/>
  <c r="R22" i="1"/>
  <c r="I24" i="2"/>
  <c r="S22" i="1" s="1"/>
  <c r="H25" i="2"/>
  <c r="I10" i="1" l="1"/>
  <c r="R23" i="1"/>
  <c r="I25" i="2"/>
  <c r="S23" i="1" s="1"/>
  <c r="H26" i="2"/>
  <c r="R24" i="1" l="1"/>
  <c r="I26" i="2"/>
  <c r="S24" i="1" s="1"/>
  <c r="H27" i="2"/>
  <c r="K10" i="1"/>
  <c r="C2" i="1"/>
  <c r="R25" i="1" l="1"/>
  <c r="I27" i="2"/>
  <c r="S25" i="1" s="1"/>
  <c r="H28" i="2"/>
  <c r="M10" i="1"/>
  <c r="O10" i="1" l="1"/>
  <c r="R26" i="1"/>
  <c r="I28" i="2"/>
  <c r="S26" i="1" s="1"/>
  <c r="H29" i="2"/>
  <c r="R27" i="1" l="1"/>
  <c r="I29" i="2"/>
  <c r="S27" i="1" s="1"/>
  <c r="H30" i="2"/>
  <c r="C12" i="1"/>
  <c r="E12" i="1" l="1"/>
  <c r="R28" i="1"/>
  <c r="I30" i="2"/>
  <c r="S28" i="1" s="1"/>
  <c r="H31" i="2"/>
  <c r="R29" i="1" l="1"/>
  <c r="I31" i="2"/>
  <c r="S29" i="1" s="1"/>
  <c r="H32" i="2"/>
  <c r="G12" i="1"/>
  <c r="G11" i="1" l="1"/>
  <c r="I12" i="1"/>
  <c r="R30" i="1"/>
  <c r="I32" i="2"/>
  <c r="C7" i="1" s="1"/>
  <c r="M7" i="1"/>
  <c r="E9" i="1"/>
  <c r="K9" i="1"/>
  <c r="I11" i="1"/>
  <c r="C11" i="1" l="1"/>
  <c r="G7" i="1"/>
  <c r="O9" i="1"/>
  <c r="I9" i="1"/>
  <c r="C9" i="1"/>
  <c r="K7" i="1"/>
  <c r="G13" i="1"/>
  <c r="E11" i="1"/>
  <c r="O7" i="1"/>
  <c r="E13" i="1"/>
  <c r="C13" i="1"/>
  <c r="M9" i="1"/>
  <c r="G9" i="1"/>
  <c r="I7" i="1"/>
  <c r="E7" i="1"/>
  <c r="K12" i="1"/>
  <c r="I13" i="1"/>
  <c r="S30" i="1"/>
  <c r="K11" i="1"/>
  <c r="M11" i="1"/>
  <c r="O11" i="1"/>
  <c r="M12" i="1" l="1"/>
  <c r="K13" i="1"/>
  <c r="O12" i="1" l="1"/>
  <c r="M13" i="1"/>
  <c r="C14" i="1" l="1"/>
  <c r="O13" i="1"/>
  <c r="E14" i="1" l="1"/>
  <c r="C15" i="1"/>
  <c r="G14" i="1" l="1"/>
  <c r="E15" i="1"/>
  <c r="I14" i="1" l="1"/>
  <c r="G15" i="1"/>
  <c r="K14" i="1" l="1"/>
  <c r="I15" i="1"/>
  <c r="M14" i="1" l="1"/>
  <c r="K15" i="1"/>
  <c r="O14" i="1" l="1"/>
  <c r="M15" i="1"/>
  <c r="C16" i="1" l="1"/>
  <c r="O15" i="1"/>
  <c r="E16" i="1" l="1"/>
  <c r="E17" i="1" s="1"/>
  <c r="C17" i="1"/>
</calcChain>
</file>

<file path=xl/sharedStrings.xml><?xml version="1.0" encoding="utf-8"?>
<sst xmlns="http://schemas.openxmlformats.org/spreadsheetml/2006/main" count="37" uniqueCount="35">
  <si>
    <t>March</t>
  </si>
  <si>
    <t>January</t>
  </si>
  <si>
    <t>February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</si>
  <si>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</si>
  <si>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</si>
  <si>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</si>
  <si>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</si>
  <si>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</si>
  <si>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</si>
  <si>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</si>
  <si>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</si>
  <si>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</si>
  <si>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VISIT WWW.EXCELTEMPLATE.NET  FOR MORE EXCEL TEMPLATES</t>
  </si>
  <si>
    <t>SUNDAY</t>
  </si>
  <si>
    <t>MONDAY</t>
  </si>
  <si>
    <t>TUESDAY</t>
  </si>
  <si>
    <t>WEDNESDAY</t>
  </si>
  <si>
    <t>THURSDAY</t>
  </si>
  <si>
    <t>FRIDAY</t>
  </si>
  <si>
    <t>SATURDAY</t>
  </si>
  <si>
    <t>VISIT EXCELTEMPLATE.NET FOR MORE TEMPLATES</t>
  </si>
  <si>
    <t>Beginning of last menstrual cycle</t>
  </si>
  <si>
    <t>days</t>
  </si>
  <si>
    <t>Display Month</t>
  </si>
  <si>
    <t>Display Year</t>
  </si>
  <si>
    <t>OVULATION DATA</t>
  </si>
  <si>
    <t>SU</t>
  </si>
  <si>
    <t>MO</t>
  </si>
  <si>
    <t>TU</t>
  </si>
  <si>
    <t>WE</t>
  </si>
  <si>
    <t>TH</t>
  </si>
  <si>
    <t>FR</t>
  </si>
  <si>
    <t>SA</t>
  </si>
  <si>
    <t>Luteal phase period</t>
  </si>
  <si>
    <t>Menstrual cycle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</si>
</sst>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m/d;@"/>
    <numFmt numFmtId="177" formatCode="mm/dd/yy;@"/>
  </numFmts>
  <fonts count="15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Verdana"/>
      <family val="2"/>
    </font>
    <font>
      <b/>
      <sz val="18"/>
      <color indexed="9"/>
      <name val="Verdana"/>
      <family val="2"/>
    </font>
    <font>
      <b/>
      <sz val="14"/>
      <color indexed="9"/>
      <name val="Verdana"/>
      <family val="2"/>
    </font>
    <font>
      <sz val="14"/>
      <name val="Verdana"/>
      <family val="2"/>
    </font>
    <font>
      <sz val="14"/>
      <color indexed="44"/>
      <name val="Verdana"/>
      <family val="2"/>
    </font>
    <font>
      <sz val="16"/>
      <name val="Verdana"/>
      <family val="2"/>
    </font>
    <font>
      <b/>
      <sz val="16"/>
      <color indexed="9"/>
      <name val="Verdana"/>
      <family val="2"/>
    </font>
    <font>
      <sz val="16"/>
      <color indexed="21"/>
      <name val="Verdana"/>
      <family val="2"/>
    </font>
    <font>
      <sz val="14"/>
      <color indexed="12"/>
      <name val="Verdana"/>
      <family val="2"/>
    </font>
    <font>
      <sz val="10"/>
      <color indexed="9"/>
      <name val="Verdana"/>
      <family val="2"/>
    </font>
    <font>
      <b/>
      <sz val="10"/>
      <color indexed="9"/>
      <name val="Verdana"/>
      <family val="2"/>
    </font>
    <font>
      <b/>
      <sz val="14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2"/>
        <bgColor indexed="64"/>
      </patternFill>
    </fill>
  </fills>
  <borders count="20">
    <border>
      <left/>
      <right/>
      <top/>
      <bottom/>
      <diagonal/>
    </border>
    <border>
      <left style="hair">
        <color indexed="44"/>
      </left>
      <right style="hair">
        <color indexed="44"/>
      </right>
      <top style="hair">
        <color indexed="44"/>
      </top>
      <bottom style="hair">
        <color indexed="44"/>
      </bottom>
      <diagonal/>
    </border>
    <border>
      <left style="hair">
        <color indexed="44"/>
      </left>
      <right/>
      <top style="hair">
        <color indexed="44"/>
      </top>
      <bottom style="hair">
        <color indexed="44"/>
      </bottom>
      <diagonal/>
    </border>
    <border>
      <left/>
      <right style="hair">
        <color indexed="48"/>
      </right>
      <top/>
      <bottom style="hair">
        <color indexed="48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48"/>
      </left>
      <right/>
      <top style="hair">
        <color indexed="48"/>
      </top>
      <bottom/>
      <diagonal/>
    </border>
    <border>
      <left/>
      <right style="hair">
        <color indexed="48"/>
      </right>
      <top style="hair">
        <color indexed="48"/>
      </top>
      <bottom/>
      <diagonal/>
    </border>
    <border>
      <left style="hair">
        <color indexed="48"/>
      </left>
      <right/>
      <top/>
      <bottom style="hair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hair">
        <color indexed="48"/>
      </top>
      <bottom/>
      <diagonal/>
    </border>
    <border>
      <left/>
      <right/>
      <top/>
      <bottom style="hair">
        <color indexed="44"/>
      </bottom>
      <diagonal/>
    </border>
    <border>
      <left/>
      <right style="hair">
        <color indexed="12"/>
      </right>
      <top/>
      <bottom style="hair">
        <color indexed="4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172" fontId="7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Protection="1">
      <protection locked="0"/>
    </xf>
    <xf numFmtId="0" fontId="4" fillId="3" borderId="0" xfId="0" applyFont="1" applyFill="1" applyBorder="1" applyAlignment="1" applyProtection="1">
      <alignment vertical="center"/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center" vertical="center"/>
      <protection hidden="1"/>
    </xf>
    <xf numFmtId="0" fontId="11" fillId="4" borderId="4" xfId="0" applyFont="1" applyFill="1" applyBorder="1" applyAlignment="1" applyProtection="1">
      <alignment horizontal="center" vertical="center"/>
      <protection hidden="1"/>
    </xf>
    <xf numFmtId="172" fontId="11" fillId="4" borderId="4" xfId="0" applyNumberFormat="1" applyFont="1" applyFill="1" applyBorder="1" applyAlignment="1" applyProtection="1">
      <alignment horizontal="center" vertical="center"/>
      <protection hidden="1"/>
    </xf>
    <xf numFmtId="0" fontId="10" fillId="3" borderId="5" xfId="0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Alignment="1" applyProtection="1">
      <alignment vertical="center"/>
      <protection hidden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 indent="1"/>
      <protection locked="0"/>
    </xf>
    <xf numFmtId="0" fontId="3" fillId="0" borderId="0" xfId="0" applyFont="1" applyFill="1" applyAlignment="1" applyProtection="1">
      <alignment horizontal="left" vertical="center" indent="1"/>
      <protection hidden="1"/>
    </xf>
    <xf numFmtId="0" fontId="12" fillId="0" borderId="0" xfId="0" applyFont="1" applyAlignment="1" applyProtection="1">
      <alignment vertical="center"/>
      <protection hidden="1"/>
    </xf>
    <xf numFmtId="177" fontId="12" fillId="0" borderId="0" xfId="0" applyNumberFormat="1" applyFont="1" applyAlignment="1" applyProtection="1">
      <alignment vertical="center"/>
      <protection hidden="1"/>
    </xf>
    <xf numFmtId="0" fontId="13" fillId="0" borderId="0" xfId="1" applyFont="1" applyFill="1" applyAlignment="1" applyProtection="1">
      <alignment horizontal="left" vertical="center" indent="1"/>
      <protection hidden="1"/>
    </xf>
    <xf numFmtId="0" fontId="3" fillId="0" borderId="0" xfId="0" applyFont="1" applyFill="1" applyProtection="1">
      <protection hidden="1"/>
    </xf>
    <xf numFmtId="0" fontId="13" fillId="0" borderId="0" xfId="1" applyFont="1" applyFill="1" applyAlignment="1" applyProtection="1">
      <alignment vertical="center" wrapText="1"/>
      <protection hidden="1"/>
    </xf>
    <xf numFmtId="0" fontId="12" fillId="0" borderId="0" xfId="0" applyFont="1" applyFill="1" applyProtection="1">
      <protection hidden="1"/>
    </xf>
    <xf numFmtId="177" fontId="12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2" fillId="0" borderId="0" xfId="0" applyFont="1" applyProtection="1">
      <protection hidden="1"/>
    </xf>
    <xf numFmtId="177" fontId="12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left" indent="1"/>
      <protection hidden="1"/>
    </xf>
    <xf numFmtId="14" fontId="3" fillId="0" borderId="0" xfId="0" applyNumberFormat="1" applyFont="1" applyProtection="1">
      <protection hidden="1"/>
    </xf>
    <xf numFmtId="14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left" vertical="center" indent="1"/>
      <protection locked="0"/>
    </xf>
    <xf numFmtId="0" fontId="3" fillId="3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5" fillId="3" borderId="0" xfId="1" applyFont="1" applyFill="1" applyAlignment="1" applyProtection="1">
      <alignment vertical="center" textRotation="255" wrapText="1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14" fillId="2" borderId="1" xfId="0" applyFont="1" applyFill="1" applyBorder="1" applyAlignment="1" applyProtection="1">
      <alignment horizontal="center" vertical="center"/>
      <protection hidden="1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Alignment="1" applyProtection="1">
      <alignment vertical="center" textRotation="255" wrapText="1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Border="1" applyProtection="1">
      <protection hidden="1"/>
    </xf>
    <xf numFmtId="177" fontId="12" fillId="0" borderId="0" xfId="0" applyNumberFormat="1" applyFont="1" applyBorder="1" applyProtection="1">
      <protection hidden="1"/>
    </xf>
    <xf numFmtId="0" fontId="4" fillId="3" borderId="0" xfId="0" applyFont="1" applyFill="1" applyBorder="1" applyAlignment="1" applyProtection="1">
      <alignment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 hidden="1"/>
    </xf>
    <xf numFmtId="0" fontId="13" fillId="4" borderId="11" xfId="0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center"/>
      <protection hidden="1"/>
    </xf>
    <xf numFmtId="0" fontId="13" fillId="4" borderId="13" xfId="0" applyFont="1" applyFill="1" applyBorder="1" applyAlignment="1" applyProtection="1">
      <alignment horizontal="center" vertical="center"/>
      <protection hidden="1"/>
    </xf>
    <xf numFmtId="0" fontId="13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5" xfId="1" applyFont="1" applyFill="1" applyBorder="1" applyAlignment="1" applyProtection="1">
      <alignment horizontal="center" vertical="center" wrapText="1"/>
      <protection hidden="1"/>
    </xf>
    <xf numFmtId="0" fontId="13" fillId="4" borderId="16" xfId="1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9" fillId="3" borderId="17" xfId="0" applyFont="1" applyFill="1" applyBorder="1" applyAlignment="1" applyProtection="1">
      <alignment horizontal="center" vertical="center"/>
      <protection hidden="1"/>
    </xf>
    <xf numFmtId="0" fontId="9" fillId="3" borderId="6" xfId="0" applyFont="1" applyFill="1" applyBorder="1" applyAlignment="1" applyProtection="1">
      <alignment horizontal="center" vertical="center"/>
      <protection hidden="1"/>
    </xf>
    <xf numFmtId="0" fontId="8" fillId="0" borderId="7" xfId="0" applyFont="1" applyFill="1" applyBorder="1" applyAlignment="1" applyProtection="1">
      <alignment horizontal="center" vertical="center"/>
      <protection hidden="1"/>
    </xf>
    <xf numFmtId="0" fontId="8" fillId="0" borderId="3" xfId="0" applyFont="1" applyFill="1" applyBorder="1" applyAlignment="1" applyProtection="1">
      <alignment horizontal="center" vertical="center"/>
      <protection hidden="1"/>
    </xf>
    <xf numFmtId="0" fontId="8" fillId="0" borderId="5" xfId="0" applyFont="1" applyFill="1" applyBorder="1" applyAlignment="1" applyProtection="1">
      <alignment horizontal="center" vertical="center"/>
      <protection hidden="1"/>
    </xf>
    <xf numFmtId="0" fontId="8" fillId="0" borderId="6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 textRotation="255" wrapText="1"/>
      <protection hidden="1"/>
    </xf>
    <xf numFmtId="0" fontId="9" fillId="3" borderId="5" xfId="0" applyFont="1" applyFill="1" applyBorder="1" applyAlignment="1" applyProtection="1">
      <alignment horizontal="center" vertical="center"/>
      <protection hidden="1"/>
    </xf>
    <xf numFmtId="0" fontId="14" fillId="2" borderId="18" xfId="0" applyFont="1" applyFill="1" applyBorder="1" applyAlignment="1" applyProtection="1">
      <alignment horizontal="center" vertical="center"/>
      <protection hidden="1"/>
    </xf>
    <xf numFmtId="0" fontId="14" fillId="2" borderId="19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10">
    <dxf>
      <fill>
        <patternFill>
          <bgColor indexed="48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41"/>
          <bgColor indexed="10"/>
        </patternFill>
      </fill>
    </dxf>
    <dxf>
      <font>
        <condense val="0"/>
        <extend val="0"/>
        <color indexed="48"/>
      </font>
      <fill>
        <patternFill>
          <bgColor indexed="48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41"/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41"/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41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16" fmlaLink="$K$16" horiz="1" max="22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</xdr:row>
          <xdr:rowOff>57150</xdr:rowOff>
        </xdr:from>
        <xdr:to>
          <xdr:col>0</xdr:col>
          <xdr:colOff>962025</xdr:colOff>
          <xdr:row>2</xdr:row>
          <xdr:rowOff>114300</xdr:rowOff>
        </xdr:to>
        <xdr:sp macro="" textlink="">
          <xdr:nvSpPr>
            <xdr:cNvPr id="2056" name="Scroll Bar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template.n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template.net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showGridLines="0" workbookViewId="0">
      <selection activeCell="C9" sqref="C9"/>
    </sheetView>
  </sheetViews>
  <sheetFormatPr defaultRowHeight="12.75" x14ac:dyDescent="0.2"/>
  <cols>
    <col min="1" max="1" width="2.7109375" style="31" customWidth="1"/>
    <col min="2" max="2" width="35.42578125" style="31" customWidth="1"/>
    <col min="3" max="3" width="12.140625" style="31" customWidth="1"/>
    <col min="4" max="4" width="7.7109375" style="34" customWidth="1"/>
    <col min="5" max="5" width="2.5703125" style="23" customWidth="1"/>
    <col min="6" max="6" width="3.7109375" style="31" bestFit="1" customWidth="1"/>
    <col min="7" max="7" width="0" style="32" hidden="1" customWidth="1"/>
    <col min="8" max="9" width="13.42578125" style="33" hidden="1" customWidth="1"/>
    <col min="10" max="10" width="11.140625" style="32" hidden="1" customWidth="1"/>
    <col min="11" max="11" width="6.7109375" style="32" hidden="1" customWidth="1"/>
    <col min="12" max="16384" width="9.140625" style="31"/>
  </cols>
  <sheetData>
    <row r="2" spans="2:14" s="2" customFormat="1" ht="30" customHeight="1" x14ac:dyDescent="0.2">
      <c r="B2" s="51" t="s">
        <v>25</v>
      </c>
      <c r="C2" s="52"/>
      <c r="D2" s="53"/>
      <c r="E2" s="23"/>
      <c r="G2" s="24"/>
      <c r="H2" s="25"/>
      <c r="I2" s="25"/>
      <c r="J2" s="24"/>
      <c r="K2" s="24"/>
    </row>
    <row r="3" spans="2:14" s="2" customFormat="1" ht="18" customHeight="1" x14ac:dyDescent="0.2">
      <c r="B3" s="19"/>
      <c r="C3" s="20"/>
      <c r="D3" s="21"/>
      <c r="E3" s="23"/>
      <c r="G3" s="24"/>
      <c r="H3" s="25"/>
      <c r="I3" s="25"/>
      <c r="J3" s="24"/>
      <c r="K3" s="24"/>
    </row>
    <row r="4" spans="2:14" s="2" customFormat="1" ht="18" customHeight="1" x14ac:dyDescent="0.2">
      <c r="B4" s="22" t="s">
        <v>21</v>
      </c>
      <c r="C4" s="36">
        <v>40775</v>
      </c>
      <c r="D4" s="37"/>
      <c r="E4" s="23"/>
      <c r="G4" s="24"/>
      <c r="H4" s="25"/>
      <c r="I4" s="25"/>
      <c r="J4" s="24"/>
      <c r="K4" s="24"/>
    </row>
    <row r="5" spans="2:14" s="2" customFormat="1" ht="18" customHeight="1" x14ac:dyDescent="0.2">
      <c r="B5" s="22" t="s">
        <v>34</v>
      </c>
      <c r="C5" s="18">
        <v>24</v>
      </c>
      <c r="D5" s="38" t="s">
        <v>22</v>
      </c>
      <c r="E5" s="23"/>
      <c r="G5" s="24"/>
      <c r="H5" s="25"/>
      <c r="I5" s="25"/>
      <c r="J5" s="24"/>
      <c r="K5" s="24"/>
    </row>
    <row r="6" spans="2:14" s="2" customFormat="1" ht="18" customHeight="1" x14ac:dyDescent="0.2">
      <c r="B6" s="22" t="s">
        <v>33</v>
      </c>
      <c r="C6" s="18">
        <v>14</v>
      </c>
      <c r="D6" s="38" t="s">
        <v>22</v>
      </c>
      <c r="E6" s="23"/>
      <c r="G6" s="24"/>
      <c r="H6" s="25"/>
      <c r="I6" s="25"/>
      <c r="J6" s="24"/>
      <c r="K6" s="24"/>
    </row>
    <row r="7" spans="2:14" s="2" customFormat="1" ht="18" customHeight="1" x14ac:dyDescent="0.2">
      <c r="B7" s="22" t="s">
        <v>23</v>
      </c>
      <c r="C7" s="18" t="s">
        <v>7</v>
      </c>
      <c r="D7" s="37"/>
      <c r="E7" s="23"/>
      <c r="G7" s="24">
        <v>-1</v>
      </c>
      <c r="H7" s="25">
        <f>C4-C5</f>
        <v>40751</v>
      </c>
      <c r="I7" s="25">
        <f t="shared" ref="I7:I32" si="0">H7-$C$6</f>
        <v>40737</v>
      </c>
      <c r="J7" s="17" t="s">
        <v>1</v>
      </c>
      <c r="K7" s="17">
        <v>1</v>
      </c>
    </row>
    <row r="8" spans="2:14" s="2" customFormat="1" ht="18" customHeight="1" x14ac:dyDescent="0.2">
      <c r="B8" s="22" t="s">
        <v>24</v>
      </c>
      <c r="C8" s="18">
        <v>2011</v>
      </c>
      <c r="D8" s="37"/>
      <c r="E8" s="23"/>
      <c r="G8" s="24">
        <v>0</v>
      </c>
      <c r="H8" s="25">
        <f>C4</f>
        <v>40775</v>
      </c>
      <c r="I8" s="25">
        <f t="shared" si="0"/>
        <v>40761</v>
      </c>
      <c r="J8" s="17" t="s">
        <v>2</v>
      </c>
      <c r="K8" s="17">
        <v>2</v>
      </c>
    </row>
    <row r="9" spans="2:14" s="2" customFormat="1" ht="18" customHeight="1" x14ac:dyDescent="0.2">
      <c r="B9" s="19"/>
      <c r="C9" s="20"/>
      <c r="D9" s="21"/>
      <c r="E9" s="23"/>
      <c r="G9" s="24">
        <v>1</v>
      </c>
      <c r="H9" s="25">
        <f>C5+C4</f>
        <v>40799</v>
      </c>
      <c r="I9" s="25">
        <f t="shared" si="0"/>
        <v>40785</v>
      </c>
      <c r="J9" s="17" t="s">
        <v>0</v>
      </c>
      <c r="K9" s="17">
        <v>3</v>
      </c>
    </row>
    <row r="10" spans="2:14" s="2" customFormat="1" ht="30" customHeight="1" x14ac:dyDescent="0.2">
      <c r="B10" s="54" t="s">
        <v>12</v>
      </c>
      <c r="C10" s="55"/>
      <c r="D10" s="56"/>
      <c r="E10" s="26"/>
      <c r="G10" s="24">
        <v>2</v>
      </c>
      <c r="H10" s="25">
        <f t="shared" ref="H10:H32" si="1">H9+$C$5</f>
        <v>40823</v>
      </c>
      <c r="I10" s="25">
        <f t="shared" si="0"/>
        <v>40809</v>
      </c>
      <c r="J10" s="17" t="s">
        <v>3</v>
      </c>
      <c r="K10" s="17">
        <v>4</v>
      </c>
    </row>
    <row r="11" spans="2:14" s="27" customFormat="1" x14ac:dyDescent="0.2">
      <c r="B11" s="28"/>
      <c r="C11" s="28"/>
      <c r="D11" s="28"/>
      <c r="E11" s="26"/>
      <c r="G11" s="29">
        <v>3</v>
      </c>
      <c r="H11" s="30">
        <f t="shared" si="1"/>
        <v>40847</v>
      </c>
      <c r="I11" s="30">
        <f t="shared" si="0"/>
        <v>40833</v>
      </c>
      <c r="J11" s="17" t="s">
        <v>4</v>
      </c>
      <c r="K11" s="17">
        <v>5</v>
      </c>
    </row>
    <row r="12" spans="2:14" x14ac:dyDescent="0.2">
      <c r="C12" s="2"/>
      <c r="D12" s="2"/>
      <c r="G12" s="32">
        <v>4</v>
      </c>
      <c r="H12" s="33">
        <f t="shared" si="1"/>
        <v>40871</v>
      </c>
      <c r="I12" s="33">
        <f t="shared" si="0"/>
        <v>40857</v>
      </c>
      <c r="J12" s="17" t="s">
        <v>5</v>
      </c>
      <c r="K12" s="17">
        <v>6</v>
      </c>
    </row>
    <row r="13" spans="2:14" ht="12.75" customHeight="1" x14ac:dyDescent="0.2">
      <c r="G13" s="32">
        <v>5</v>
      </c>
      <c r="H13" s="33">
        <f t="shared" si="1"/>
        <v>40895</v>
      </c>
      <c r="I13" s="33">
        <f t="shared" si="0"/>
        <v>40881</v>
      </c>
      <c r="J13" s="17" t="s">
        <v>6</v>
      </c>
      <c r="K13" s="17">
        <v>7</v>
      </c>
    </row>
    <row r="14" spans="2:14" x14ac:dyDescent="0.2">
      <c r="G14" s="32">
        <v>6</v>
      </c>
      <c r="H14" s="33">
        <f t="shared" si="1"/>
        <v>40919</v>
      </c>
      <c r="I14" s="33">
        <f t="shared" si="0"/>
        <v>40905</v>
      </c>
      <c r="J14" s="17" t="s">
        <v>7</v>
      </c>
      <c r="K14" s="17">
        <v>8</v>
      </c>
    </row>
    <row r="15" spans="2:14" x14ac:dyDescent="0.2">
      <c r="G15" s="32">
        <v>7</v>
      </c>
      <c r="H15" s="33">
        <f t="shared" si="1"/>
        <v>40943</v>
      </c>
      <c r="I15" s="33">
        <f t="shared" si="0"/>
        <v>40929</v>
      </c>
      <c r="J15" s="17" t="s">
        <v>8</v>
      </c>
      <c r="K15" s="17">
        <v>9</v>
      </c>
      <c r="N15" s="35"/>
    </row>
    <row r="16" spans="2:14" x14ac:dyDescent="0.2">
      <c r="G16" s="32">
        <v>8</v>
      </c>
      <c r="H16" s="33">
        <f t="shared" si="1"/>
        <v>40967</v>
      </c>
      <c r="I16" s="33">
        <f t="shared" si="0"/>
        <v>40953</v>
      </c>
      <c r="J16" s="17" t="s">
        <v>9</v>
      </c>
      <c r="K16" s="17">
        <v>10</v>
      </c>
    </row>
    <row r="17" spans="7:11" x14ac:dyDescent="0.2">
      <c r="G17" s="32">
        <v>9</v>
      </c>
      <c r="H17" s="33">
        <f t="shared" si="1"/>
        <v>40991</v>
      </c>
      <c r="I17" s="33">
        <f t="shared" si="0"/>
        <v>40977</v>
      </c>
      <c r="J17" s="17" t="s">
        <v>10</v>
      </c>
      <c r="K17" s="17">
        <v>11</v>
      </c>
    </row>
    <row r="18" spans="7:11" x14ac:dyDescent="0.2">
      <c r="G18" s="32">
        <v>10</v>
      </c>
      <c r="H18" s="33">
        <f t="shared" si="1"/>
        <v>41015</v>
      </c>
      <c r="I18" s="33">
        <f t="shared" si="0"/>
        <v>41001</v>
      </c>
      <c r="J18" s="17" t="s">
        <v>11</v>
      </c>
      <c r="K18" s="17">
        <v>12</v>
      </c>
    </row>
    <row r="19" spans="7:11" x14ac:dyDescent="0.2">
      <c r="G19" s="32">
        <v>11</v>
      </c>
      <c r="H19" s="33">
        <f t="shared" si="1"/>
        <v>41039</v>
      </c>
      <c r="I19" s="33">
        <f t="shared" si="0"/>
        <v>41025</v>
      </c>
    </row>
    <row r="20" spans="7:11" x14ac:dyDescent="0.2">
      <c r="G20" s="32">
        <v>12</v>
      </c>
      <c r="H20" s="33">
        <f t="shared" si="1"/>
        <v>41063</v>
      </c>
      <c r="I20" s="33">
        <f t="shared" si="0"/>
        <v>41049</v>
      </c>
    </row>
    <row r="21" spans="7:11" x14ac:dyDescent="0.2">
      <c r="G21" s="32">
        <v>13</v>
      </c>
      <c r="H21" s="33">
        <f t="shared" si="1"/>
        <v>41087</v>
      </c>
      <c r="I21" s="33">
        <f t="shared" si="0"/>
        <v>41073</v>
      </c>
    </row>
    <row r="22" spans="7:11" x14ac:dyDescent="0.2">
      <c r="G22" s="32">
        <v>14</v>
      </c>
      <c r="H22" s="33">
        <f t="shared" si="1"/>
        <v>41111</v>
      </c>
      <c r="I22" s="33">
        <f t="shared" si="0"/>
        <v>41097</v>
      </c>
    </row>
    <row r="23" spans="7:11" x14ac:dyDescent="0.2">
      <c r="G23" s="32">
        <v>15</v>
      </c>
      <c r="H23" s="33">
        <f t="shared" si="1"/>
        <v>41135</v>
      </c>
      <c r="I23" s="33">
        <f t="shared" si="0"/>
        <v>41121</v>
      </c>
    </row>
    <row r="24" spans="7:11" x14ac:dyDescent="0.2">
      <c r="G24" s="32">
        <v>16</v>
      </c>
      <c r="H24" s="33">
        <f t="shared" si="1"/>
        <v>41159</v>
      </c>
      <c r="I24" s="33">
        <f t="shared" si="0"/>
        <v>41145</v>
      </c>
    </row>
    <row r="25" spans="7:11" x14ac:dyDescent="0.2">
      <c r="G25" s="32">
        <v>17</v>
      </c>
      <c r="H25" s="33">
        <f t="shared" si="1"/>
        <v>41183</v>
      </c>
      <c r="I25" s="33">
        <f t="shared" si="0"/>
        <v>41169</v>
      </c>
    </row>
    <row r="26" spans="7:11" x14ac:dyDescent="0.2">
      <c r="G26" s="32">
        <v>18</v>
      </c>
      <c r="H26" s="33">
        <f t="shared" si="1"/>
        <v>41207</v>
      </c>
      <c r="I26" s="33">
        <f t="shared" si="0"/>
        <v>41193</v>
      </c>
    </row>
    <row r="27" spans="7:11" x14ac:dyDescent="0.2">
      <c r="G27" s="32">
        <v>19</v>
      </c>
      <c r="H27" s="33">
        <f t="shared" si="1"/>
        <v>41231</v>
      </c>
      <c r="I27" s="33">
        <f t="shared" si="0"/>
        <v>41217</v>
      </c>
    </row>
    <row r="28" spans="7:11" x14ac:dyDescent="0.2">
      <c r="G28" s="32">
        <v>20</v>
      </c>
      <c r="H28" s="33">
        <f t="shared" si="1"/>
        <v>41255</v>
      </c>
      <c r="I28" s="33">
        <f t="shared" si="0"/>
        <v>41241</v>
      </c>
    </row>
    <row r="29" spans="7:11" x14ac:dyDescent="0.2">
      <c r="G29" s="32">
        <v>21</v>
      </c>
      <c r="H29" s="33">
        <f t="shared" si="1"/>
        <v>41279</v>
      </c>
      <c r="I29" s="33">
        <f t="shared" si="0"/>
        <v>41265</v>
      </c>
    </row>
    <row r="30" spans="7:11" x14ac:dyDescent="0.2">
      <c r="G30" s="32">
        <v>22</v>
      </c>
      <c r="H30" s="33">
        <f t="shared" si="1"/>
        <v>41303</v>
      </c>
      <c r="I30" s="33">
        <f t="shared" si="0"/>
        <v>41289</v>
      </c>
    </row>
    <row r="31" spans="7:11" x14ac:dyDescent="0.2">
      <c r="G31" s="32">
        <v>23</v>
      </c>
      <c r="H31" s="33">
        <f t="shared" si="1"/>
        <v>41327</v>
      </c>
      <c r="I31" s="33">
        <f t="shared" si="0"/>
        <v>41313</v>
      </c>
    </row>
    <row r="32" spans="7:11" x14ac:dyDescent="0.2">
      <c r="G32" s="32">
        <v>24</v>
      </c>
      <c r="H32" s="33">
        <f t="shared" si="1"/>
        <v>41351</v>
      </c>
      <c r="I32" s="33">
        <f t="shared" si="0"/>
        <v>41337</v>
      </c>
    </row>
  </sheetData>
  <mergeCells count="2">
    <mergeCell ref="B2:D2"/>
    <mergeCell ref="B10:D10"/>
  </mergeCells>
  <phoneticPr fontId="2" type="noConversion"/>
  <dataValidations count="1">
    <dataValidation type="list" allowBlank="1" showInputMessage="1" showErrorMessage="1" sqref="C7">
      <formula1>$J$7:$J$18</formula1>
    </dataValidation>
  </dataValidations>
  <hyperlinks>
    <hyperlink ref="B11:E11" r:id="rId1" display="VISIT WWW.EXCELTEMPLATE.NET  FOR MORE EXCEL TEMPLATES"/>
  </hyperlinks>
  <pageMargins left="0.75" right="0.75" top="1" bottom="1" header="0.5" footer="0.5"/>
  <pageSetup orientation="portrait" horizontalDpi="0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299"/>
  <sheetViews>
    <sheetView showGridLines="0" tabSelected="1" zoomScale="77" workbookViewId="0">
      <selection activeCell="C2" sqref="C2:P3"/>
    </sheetView>
  </sheetViews>
  <sheetFormatPr defaultRowHeight="12.75" x14ac:dyDescent="0.2"/>
  <cols>
    <col min="1" max="1" width="15.5703125" style="31" customWidth="1"/>
    <col min="2" max="2" width="2.140625" style="31" customWidth="1"/>
    <col min="3" max="16" width="15.7109375" style="31" customWidth="1"/>
    <col min="17" max="17" width="2.28515625" style="31" customWidth="1"/>
    <col min="18" max="19" width="2.28515625" style="33" hidden="1" customWidth="1"/>
    <col min="20" max="23" width="2.28515625" style="31" customWidth="1"/>
    <col min="24" max="24" width="17.85546875" style="31" customWidth="1"/>
    <col min="25" max="16384" width="9.140625" style="31"/>
  </cols>
  <sheetData>
    <row r="1" spans="1:23" x14ac:dyDescent="0.2">
      <c r="A1" s="1"/>
    </row>
    <row r="2" spans="1:23" ht="16.5" customHeight="1" x14ac:dyDescent="0.2">
      <c r="A2" s="8"/>
      <c r="B2" s="9"/>
      <c r="C2" s="64" t="str">
        <f>"OVULATION CALENDAR FOR " &amp; UPPER(TEXT(DATE(M16,O16,I10),"mmmm yyyy"))</f>
        <v>OVULATION CALENDAR FOR AUGUST 2011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23" ht="24" customHeight="1" x14ac:dyDescent="0.2">
      <c r="A3" s="49"/>
      <c r="B3" s="9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23" ht="17.100000000000001" customHeight="1" x14ac:dyDescent="0.2">
      <c r="A4" s="1"/>
    </row>
    <row r="5" spans="1:23" s="2" customFormat="1" ht="50.1" customHeight="1" x14ac:dyDescent="0.2">
      <c r="A5" s="39"/>
      <c r="C5" s="66" t="s">
        <v>13</v>
      </c>
      <c r="D5" s="58"/>
      <c r="E5" s="58" t="s">
        <v>14</v>
      </c>
      <c r="F5" s="58"/>
      <c r="G5" s="58" t="s">
        <v>15</v>
      </c>
      <c r="H5" s="58"/>
      <c r="I5" s="58" t="s">
        <v>16</v>
      </c>
      <c r="J5" s="58"/>
      <c r="K5" s="58" t="s">
        <v>17</v>
      </c>
      <c r="L5" s="58"/>
      <c r="M5" s="58" t="s">
        <v>18</v>
      </c>
      <c r="N5" s="58"/>
      <c r="O5" s="58" t="s">
        <v>19</v>
      </c>
      <c r="P5" s="59"/>
      <c r="R5" s="25">
        <f>Data!H7</f>
        <v>40751</v>
      </c>
      <c r="S5" s="25">
        <f>Data!I7</f>
        <v>40737</v>
      </c>
    </row>
    <row r="6" spans="1:23" s="2" customFormat="1" ht="50.1" customHeight="1" x14ac:dyDescent="0.2">
      <c r="A6" s="39"/>
      <c r="C6" s="62" t="str">
        <f>IF(WEEKDAY(DATE($M$16,$O$16,1))=1,1,"")</f>
        <v/>
      </c>
      <c r="D6" s="63"/>
      <c r="E6" s="62">
        <f>IF(C6&lt;&gt;"",C6+1,IF(WEEKDAY(DATE($M$16,$O$16,1))=2,1,""))</f>
        <v>1</v>
      </c>
      <c r="F6" s="63"/>
      <c r="G6" s="62">
        <f>IF(E6&lt;&gt;"",E6+1,IF(WEEKDAY(DATE($M$16,$O$16,1))=3,1,""))</f>
        <v>2</v>
      </c>
      <c r="H6" s="63"/>
      <c r="I6" s="62">
        <f>IF(G6&lt;&gt;"",G6+1,IF(WEEKDAY(DATE($M$16,$O$16,1))=4,1,""))</f>
        <v>3</v>
      </c>
      <c r="J6" s="63"/>
      <c r="K6" s="62">
        <f>IF(I6&lt;&gt;"",I6+1,IF(WEEKDAY(DATE($M$16,$O$16,1))=5,1,""))</f>
        <v>4</v>
      </c>
      <c r="L6" s="63"/>
      <c r="M6" s="62">
        <f>IF(K6&lt;&gt;"",K6+1,IF(WEEKDAY(DATE($M$16,$O$16,1))=6,1,""))</f>
        <v>5</v>
      </c>
      <c r="N6" s="63"/>
      <c r="O6" s="62">
        <f>IF(M6&lt;&gt;"",M6+1,IF(WEEKDAY(DATE($M$16,$O$16,1))=7,1,""))</f>
        <v>6</v>
      </c>
      <c r="P6" s="63"/>
      <c r="Q6" s="40"/>
      <c r="R6" s="25">
        <f>Data!H8</f>
        <v>40775</v>
      </c>
      <c r="S6" s="25">
        <f>Data!I8</f>
        <v>40761</v>
      </c>
      <c r="T6" s="40"/>
      <c r="U6" s="40"/>
      <c r="V6" s="40"/>
      <c r="W6" s="40"/>
    </row>
    <row r="7" spans="1:23" s="2" customFormat="1" ht="30" customHeight="1" x14ac:dyDescent="0.2">
      <c r="A7" s="41"/>
      <c r="C7" s="60" t="str">
        <f>IF(COUNTIF(Data!$H$7:$H$32,DATE($M$16,$O$16,C6))=1,"Beginning",IF(COUNTIF(Data!$I$7:$I$32,DATE($M$16,$O$16,C6))=1,"Most Fertile",""))</f>
        <v/>
      </c>
      <c r="D7" s="61"/>
      <c r="E7" s="60" t="str">
        <f>IF(COUNTIF(Data!$H$7:$H$32,DATE($M$16,$O$16,E6))=1,"Beginning",IF(COUNTIF(Data!$I$7:$I$32,DATE($M$16,$O$16,E6))=1,"Most Fertile",""))</f>
        <v/>
      </c>
      <c r="F7" s="61"/>
      <c r="G7" s="60" t="str">
        <f>IF(COUNTIF(Data!$H$7:$H$32,DATE($M$16,$O$16,G6))=1,"Beginning",IF(COUNTIF(Data!$I$7:$I$32,DATE($M$16,$O$16,G6))=1,"Most Fertile",""))</f>
        <v/>
      </c>
      <c r="H7" s="61"/>
      <c r="I7" s="60" t="str">
        <f>IF(COUNTIF(Data!$H$7:$H$32,DATE($M$16,$O$16,I6))=1,"Beginning",IF(COUNTIF(Data!$I$7:$I$32,DATE($M$16,$O$16,I6))=1,"Most Fertile",""))</f>
        <v/>
      </c>
      <c r="J7" s="61"/>
      <c r="K7" s="60" t="str">
        <f>IF(COUNTIF(Data!$H$7:$H$32,DATE($M$16,$O$16,K6))=1,"Beginning",IF(COUNTIF(Data!$I$7:$I$32,DATE($M$16,$O$16,K6))=1,"Most Fertile",""))</f>
        <v/>
      </c>
      <c r="L7" s="61"/>
      <c r="M7" s="60" t="str">
        <f>IF(COUNTIF(Data!$H$7:$H$32,DATE($M$16,$O$16,M6))=1,"Beginning",IF(COUNTIF(Data!$I$7:$I$32,DATE($M$16,$O$16,M6))=1,"Most Fertile",""))</f>
        <v/>
      </c>
      <c r="N7" s="61"/>
      <c r="O7" s="60" t="str">
        <f>IF(COUNTIF(Data!$H$7:$H$32,DATE($M$16,$O$16,O6))=1,"Beginning",IF(COUNTIF(Data!$I$7:$I$32,DATE($M$16,$O$16,O6))=1,"Most Fertile",""))</f>
        <v>Most Fertile</v>
      </c>
      <c r="P7" s="61"/>
      <c r="Q7" s="40"/>
      <c r="R7" s="25">
        <f>Data!H9</f>
        <v>40799</v>
      </c>
      <c r="S7" s="25">
        <f>Data!I9</f>
        <v>40785</v>
      </c>
      <c r="T7" s="40"/>
      <c r="U7" s="40"/>
      <c r="V7" s="40"/>
      <c r="W7" s="40"/>
    </row>
    <row r="8" spans="1:23" s="2" customFormat="1" ht="50.1" customHeight="1" x14ac:dyDescent="0.2">
      <c r="A8" s="39"/>
      <c r="C8" s="62">
        <f>O6+1</f>
        <v>7</v>
      </c>
      <c r="D8" s="63"/>
      <c r="E8" s="62">
        <f>C8+1</f>
        <v>8</v>
      </c>
      <c r="F8" s="63"/>
      <c r="G8" s="62">
        <f>E8+1</f>
        <v>9</v>
      </c>
      <c r="H8" s="63"/>
      <c r="I8" s="62">
        <f>G8+1</f>
        <v>10</v>
      </c>
      <c r="J8" s="63"/>
      <c r="K8" s="62">
        <f>I8+1</f>
        <v>11</v>
      </c>
      <c r="L8" s="63"/>
      <c r="M8" s="62">
        <f>K8+1</f>
        <v>12</v>
      </c>
      <c r="N8" s="63"/>
      <c r="O8" s="62">
        <f>M8+1</f>
        <v>13</v>
      </c>
      <c r="P8" s="63"/>
      <c r="Q8" s="40"/>
      <c r="R8" s="25">
        <f>Data!H10</f>
        <v>40823</v>
      </c>
      <c r="S8" s="25">
        <f>Data!I10</f>
        <v>40809</v>
      </c>
      <c r="T8" s="40"/>
      <c r="U8" s="40"/>
      <c r="V8" s="40"/>
      <c r="W8" s="40"/>
    </row>
    <row r="9" spans="1:23" s="2" customFormat="1" ht="30" customHeight="1" x14ac:dyDescent="0.2">
      <c r="A9" s="41"/>
      <c r="C9" s="60" t="str">
        <f>IF(COUNTIF(Data!$H$7:$H$32,DATE($M$16,$O$16,C8))=1,"Beginning",IF(COUNTIF(Data!$I$7:$I$32,DATE($M$16,$O$16,C8))=1,"Most Fertile",""))</f>
        <v/>
      </c>
      <c r="D9" s="61"/>
      <c r="E9" s="60" t="str">
        <f>IF(COUNTIF(Data!$H$7:$H$32,DATE($M$16,$O$16,E8))=1,"Beginning",IF(COUNTIF(Data!$I$7:$I$32,DATE($M$16,$O$16,E8))=1,"Most Fertile",""))</f>
        <v/>
      </c>
      <c r="F9" s="61"/>
      <c r="G9" s="60" t="str">
        <f>IF(COUNTIF(Data!$H$7:$H$32,DATE($M$16,$O$16,G8))=1,"Beginning",IF(COUNTIF(Data!$I$7:$I$32,DATE($M$16,$O$16,G8))=1,"Most Fertile",""))</f>
        <v/>
      </c>
      <c r="H9" s="61"/>
      <c r="I9" s="60" t="str">
        <f>IF(COUNTIF(Data!$H$7:$H$32,DATE($M$16,$O$16,I8))=1,"Beginning",IF(COUNTIF(Data!$I$7:$I$32,DATE($M$16,$O$16,I8))=1,"Most Fertile",""))</f>
        <v/>
      </c>
      <c r="J9" s="61"/>
      <c r="K9" s="60" t="str">
        <f>IF(COUNTIF(Data!$H$7:$H$32,DATE($M$16,$O$16,K8))=1,"Beginning",IF(COUNTIF(Data!$I$7:$I$32,DATE($M$16,$O$16,K8))=1,"Most Fertile",""))</f>
        <v/>
      </c>
      <c r="L9" s="61"/>
      <c r="M9" s="60" t="str">
        <f>IF(COUNTIF(Data!$H$7:$H$32,DATE($M$16,$O$16,M8))=1,"Beginning",IF(COUNTIF(Data!$I$7:$I$32,DATE($M$16,$O$16,M8))=1,"Most Fertile",""))</f>
        <v/>
      </c>
      <c r="N9" s="61"/>
      <c r="O9" s="60" t="str">
        <f>IF(COUNTIF(Data!$H$7:$H$32,DATE($M$16,$O$16,O8))=1,"Beginning",IF(COUNTIF(Data!$I$7:$I$32,DATE($M$16,$O$16,O8))=1,"Most Fertile",""))</f>
        <v/>
      </c>
      <c r="P9" s="61"/>
      <c r="Q9" s="40"/>
      <c r="R9" s="25">
        <f>Data!H11</f>
        <v>40847</v>
      </c>
      <c r="S9" s="25">
        <f>Data!I11</f>
        <v>40833</v>
      </c>
      <c r="T9" s="40"/>
      <c r="U9" s="40"/>
      <c r="V9" s="40"/>
      <c r="W9" s="40"/>
    </row>
    <row r="10" spans="1:23" s="2" customFormat="1" ht="50.1" customHeight="1" x14ac:dyDescent="0.2">
      <c r="A10" s="65" t="s">
        <v>20</v>
      </c>
      <c r="C10" s="62">
        <f>O8+1</f>
        <v>14</v>
      </c>
      <c r="D10" s="63"/>
      <c r="E10" s="62">
        <f>C10+1</f>
        <v>15</v>
      </c>
      <c r="F10" s="63"/>
      <c r="G10" s="62">
        <f>E10+1</f>
        <v>16</v>
      </c>
      <c r="H10" s="63"/>
      <c r="I10" s="62">
        <f>G10+1</f>
        <v>17</v>
      </c>
      <c r="J10" s="63"/>
      <c r="K10" s="62">
        <f>I10+1</f>
        <v>18</v>
      </c>
      <c r="L10" s="63"/>
      <c r="M10" s="62">
        <f>K10+1</f>
        <v>19</v>
      </c>
      <c r="N10" s="63"/>
      <c r="O10" s="62">
        <f>M10+1</f>
        <v>20</v>
      </c>
      <c r="P10" s="63"/>
      <c r="Q10" s="40"/>
      <c r="R10" s="25">
        <f>Data!H12</f>
        <v>40871</v>
      </c>
      <c r="S10" s="25">
        <f>Data!I12</f>
        <v>40857</v>
      </c>
      <c r="T10" s="40"/>
      <c r="U10" s="40"/>
      <c r="V10" s="40"/>
      <c r="W10" s="40"/>
    </row>
    <row r="11" spans="1:23" s="2" customFormat="1" ht="30" customHeight="1" x14ac:dyDescent="0.2">
      <c r="A11" s="65"/>
      <c r="C11" s="60" t="str">
        <f>IF(COUNTIF(Data!$H$7:$H$32,DATE($M$16,$O$16,C10))=1,"Beginning",IF(COUNTIF(Data!$I$7:$I$32,DATE($M$16,$O$16,C10))=1,"Most Fertile",""))</f>
        <v/>
      </c>
      <c r="D11" s="61"/>
      <c r="E11" s="60" t="str">
        <f>IF(COUNTIF(Data!$H$7:$H$32,DATE($M$16,$O$16,E10))=1,"Beginning",IF(COUNTIF(Data!$I$7:$I$32,DATE($M$16,$O$16,E10))=1,"Most Fertile",""))</f>
        <v/>
      </c>
      <c r="F11" s="61"/>
      <c r="G11" s="60" t="str">
        <f>IF(COUNTIF(Data!$H$7:$H$32,DATE($M$16,$O$16,G10))=1,"Beginning",IF(COUNTIF(Data!$I$7:$I$32,DATE($M$16,$O$16,G10))=1,"Most Fertile",""))</f>
        <v/>
      </c>
      <c r="H11" s="61"/>
      <c r="I11" s="60" t="str">
        <f>IF(COUNTIF(Data!$H$7:$H$32,DATE($M$16,$O$16,I10))=1,"Beginning",IF(COUNTIF(Data!$I$7:$I$32,DATE($M$16,$O$16,I10))=1,"Most Fertile",""))</f>
        <v/>
      </c>
      <c r="J11" s="61"/>
      <c r="K11" s="60" t="str">
        <f>IF(COUNTIF(Data!$H$7:$H$32,DATE($M$16,$O$16,K10))=1,"Beginning",IF(COUNTIF(Data!$I$7:$I$32,DATE($M$16,$O$16,K10))=1,"Most Fertile",""))</f>
        <v/>
      </c>
      <c r="L11" s="61"/>
      <c r="M11" s="60" t="str">
        <f>IF(COUNTIF(Data!$H$7:$H$32,DATE($M$16,$O$16,M10))=1,"Beginning",IF(COUNTIF(Data!$I$7:$I$32,DATE($M$16,$O$16,M10))=1,"Most Fertile",""))</f>
        <v/>
      </c>
      <c r="N11" s="61"/>
      <c r="O11" s="60" t="str">
        <f>IF(COUNTIF(Data!$H$7:$H$32,DATE($M$16,$O$16,O10))=1,"Beginning",IF(COUNTIF(Data!$I$7:$I$32,DATE($M$16,$O$16,O10))=1,"Most Fertile",""))</f>
        <v>Beginning</v>
      </c>
      <c r="P11" s="61"/>
      <c r="Q11" s="40"/>
      <c r="R11" s="25">
        <f>Data!H13</f>
        <v>40895</v>
      </c>
      <c r="S11" s="25">
        <f>Data!I13</f>
        <v>40881</v>
      </c>
      <c r="T11" s="40"/>
      <c r="U11" s="40"/>
      <c r="V11" s="40"/>
      <c r="W11" s="40"/>
    </row>
    <row r="12" spans="1:23" s="2" customFormat="1" ht="50.1" customHeight="1" x14ac:dyDescent="0.2">
      <c r="A12" s="65"/>
      <c r="C12" s="62">
        <f>O10+1</f>
        <v>21</v>
      </c>
      <c r="D12" s="63"/>
      <c r="E12" s="62">
        <f>C12+1</f>
        <v>22</v>
      </c>
      <c r="F12" s="63"/>
      <c r="G12" s="62">
        <f>E12+1</f>
        <v>23</v>
      </c>
      <c r="H12" s="63"/>
      <c r="I12" s="62">
        <f>G12+1</f>
        <v>24</v>
      </c>
      <c r="J12" s="63"/>
      <c r="K12" s="62">
        <f>I12+1</f>
        <v>25</v>
      </c>
      <c r="L12" s="63"/>
      <c r="M12" s="62">
        <f>K12+1</f>
        <v>26</v>
      </c>
      <c r="N12" s="63"/>
      <c r="O12" s="62">
        <f>M12+1</f>
        <v>27</v>
      </c>
      <c r="P12" s="63"/>
      <c r="Q12" s="40"/>
      <c r="R12" s="25">
        <f>Data!H14</f>
        <v>40919</v>
      </c>
      <c r="S12" s="25">
        <f>Data!I14</f>
        <v>40905</v>
      </c>
      <c r="T12" s="40"/>
      <c r="U12" s="40"/>
      <c r="V12" s="40"/>
      <c r="W12" s="40"/>
    </row>
    <row r="13" spans="1:23" s="2" customFormat="1" ht="30" customHeight="1" x14ac:dyDescent="0.2">
      <c r="A13" s="65"/>
      <c r="C13" s="60" t="str">
        <f>IF(COUNTIF(Data!$H$7:$H$32,DATE($M$16,$O$16,C12))=1,"Beginning",IF(COUNTIF(Data!$I$7:$I$32,DATE($M$16,$O$16,C12))=1,"Most Fertile",""))</f>
        <v/>
      </c>
      <c r="D13" s="61"/>
      <c r="E13" s="60" t="str">
        <f>IF(COUNTIF(Data!$H$7:$H$32,DATE($M$16,$O$16,E12))=1,"Beginning",IF(COUNTIF(Data!$I$7:$I$32,DATE($M$16,$O$16,E12))=1,"Most Fertile",""))</f>
        <v/>
      </c>
      <c r="F13" s="61"/>
      <c r="G13" s="60" t="str">
        <f>IF(COUNTIF(Data!$H$7:$H$32,DATE($M$16,$O$16,G12))=1,"Beginning",IF(COUNTIF(Data!$I$7:$I$32,DATE($M$16,$O$16,G12))=1,"Most Fertile",""))</f>
        <v/>
      </c>
      <c r="H13" s="61"/>
      <c r="I13" s="60" t="str">
        <f>IF(COUNTIF(Data!$H$7:$H$32,DATE($M$16,$O$16,I12))=1,"Beginning",IF(COUNTIF(Data!$I$7:$I$32,DATE($M$16,$O$16,I12))=1,"Most Fertile",""))</f>
        <v/>
      </c>
      <c r="J13" s="61"/>
      <c r="K13" s="60" t="str">
        <f>IF(COUNTIF(Data!$H$7:$H$32,DATE($M$16,$O$16,K12))=1,"Beginning",IF(COUNTIF(Data!$I$7:$I$32,DATE($M$16,$O$16,K12))=1,"Most Fertile",""))</f>
        <v/>
      </c>
      <c r="L13" s="61"/>
      <c r="M13" s="60" t="str">
        <f>IF(COUNTIF(Data!$H$7:$H$32,DATE($M$16,$O$16,M12))=1,"Beginning",IF(COUNTIF(Data!$I$7:$I$32,DATE($M$16,$O$16,M12))=1,"Most Fertile",""))</f>
        <v/>
      </c>
      <c r="N13" s="61"/>
      <c r="O13" s="60" t="str">
        <f>IF(COUNTIF(Data!$H$7:$H$32,DATE($M$16,$O$16,O12))=1,"Beginning",IF(COUNTIF(Data!$I$7:$I$32,DATE($M$16,$O$16,O12))=1,"Most Fertile",""))</f>
        <v/>
      </c>
      <c r="P13" s="61"/>
      <c r="R13" s="25">
        <f>Data!H15</f>
        <v>40943</v>
      </c>
      <c r="S13" s="25">
        <f>Data!I15</f>
        <v>40929</v>
      </c>
      <c r="T13" s="40"/>
      <c r="U13" s="40"/>
      <c r="V13" s="40"/>
      <c r="W13" s="40"/>
    </row>
    <row r="14" spans="1:23" s="2" customFormat="1" ht="50.1" customHeight="1" x14ac:dyDescent="0.2">
      <c r="A14" s="65"/>
      <c r="C14" s="62">
        <f>IF(O12&lt;&gt;"",IF(DAY(EOMONTH(DATE($M$16,$O$16,1),0))=O12,"",O12+1),"")</f>
        <v>28</v>
      </c>
      <c r="D14" s="63"/>
      <c r="E14" s="62">
        <f>IF(C14&lt;&gt;"",IF(DAY(EOMONTH(DATE($M$16,$O$16,1),0))=C14,"",C14+1),"")</f>
        <v>29</v>
      </c>
      <c r="F14" s="63"/>
      <c r="G14" s="62">
        <f>IF(E14&lt;&gt;"",IF(DAY(EOMONTH(DATE($M$16,$O$16,1),0))=E14,"",E14+1),"")</f>
        <v>30</v>
      </c>
      <c r="H14" s="63"/>
      <c r="I14" s="62">
        <f>IF(G14&lt;&gt;"",IF(DAY(EOMONTH(DATE($M$16,$O$16,1),0))=G14,"",G14+1),"")</f>
        <v>31</v>
      </c>
      <c r="J14" s="63"/>
      <c r="K14" s="62" t="str">
        <f>IF(I14&lt;&gt;"",IF(DAY(EOMONTH(DATE($M$16,$O$16,1),0))=I14,"",I14+1),"")</f>
        <v/>
      </c>
      <c r="L14" s="63"/>
      <c r="M14" s="62" t="str">
        <f>IF(K14&lt;&gt;"",IF(DAY(EOMONTH(DATE($M$16,$O$16,1),0))=K14,"",K14+1),"")</f>
        <v/>
      </c>
      <c r="N14" s="63"/>
      <c r="O14" s="62" t="str">
        <f>IF(M14&lt;&gt;"",IF(DAY(EOMONTH(DATE($M$16,$O$16,1),0))=M14,"",M14+1),"")</f>
        <v/>
      </c>
      <c r="P14" s="63"/>
      <c r="R14" s="25">
        <f>Data!H16</f>
        <v>40967</v>
      </c>
      <c r="S14" s="25">
        <f>Data!I16</f>
        <v>40953</v>
      </c>
      <c r="T14" s="40"/>
      <c r="U14" s="40"/>
      <c r="V14" s="40"/>
      <c r="W14" s="40"/>
    </row>
    <row r="15" spans="1:23" s="2" customFormat="1" ht="30" customHeight="1" x14ac:dyDescent="0.2">
      <c r="A15" s="65"/>
      <c r="C15" s="60" t="str">
        <f>IF(COUNTIF(Data!$H$7:$H$32,DATE($M$16,$O$16,C14))=1,"Beginning",IF(COUNTIF(Data!$I$7:$I$32,DATE($M$16,$O$16,C14))=1,"Most Fertile",""))</f>
        <v/>
      </c>
      <c r="D15" s="61"/>
      <c r="E15" s="60" t="str">
        <f>IF(COUNTIF(Data!$H$7:$H$32,DATE($M$16,$O$16,E14))=1,"Beginning",IF(COUNTIF(Data!$I$7:$I$32,DATE($M$16,$O$16,E14))=1,"Most Fertile",""))</f>
        <v/>
      </c>
      <c r="F15" s="61"/>
      <c r="G15" s="60" t="str">
        <f>IF(COUNTIF(Data!$H$7:$H$32,DATE($M$16,$O$16,G14))=1,"Beginning",IF(COUNTIF(Data!$I$7:$I$32,DATE($M$16,$O$16,G14))=1,"Most Fertile",""))</f>
        <v>Most Fertile</v>
      </c>
      <c r="H15" s="61"/>
      <c r="I15" s="60" t="str">
        <f>IF(COUNTIF(Data!$H$7:$H$32,DATE($M$16,$O$16,I14))=1,"Beginning",IF(COUNTIF(Data!$I$7:$I$32,DATE($M$16,$O$16,I14))=1,"Most Fertile",""))</f>
        <v/>
      </c>
      <c r="J15" s="61"/>
      <c r="K15" s="60" t="str">
        <f>IF(COUNTIF(Data!$H$7:$H$32,DATE($M$16,$O$16,K14))=1,"Beginning",IF(COUNTIF(Data!$I$7:$I$32,DATE($M$16,$O$16,K14))=1,"Most Fertile",""))</f>
        <v/>
      </c>
      <c r="L15" s="61"/>
      <c r="M15" s="60" t="str">
        <f>IF(COUNTIF(Data!$H$7:$H$32,DATE($M$16,$O$16,M14))=1,"Beginning",IF(COUNTIF(Data!$I$7:$I$32,DATE($M$16,$O$16,M14))=1,"Most Fertile",""))</f>
        <v/>
      </c>
      <c r="N15" s="61"/>
      <c r="O15" s="60" t="str">
        <f>IF(COUNTIF(Data!$H$7:$H$32,DATE($M$16,$O$16,O14))=1,"Beginning",IF(COUNTIF(Data!$I$7:$I$32,DATE($M$16,$O$16,O14))=1,"Most Fertile",""))</f>
        <v/>
      </c>
      <c r="P15" s="61"/>
      <c r="R15" s="25">
        <f>Data!H17</f>
        <v>40991</v>
      </c>
      <c r="S15" s="25">
        <f>Data!I17</f>
        <v>40977</v>
      </c>
      <c r="T15" s="40"/>
      <c r="U15" s="40"/>
      <c r="V15" s="40"/>
      <c r="W15" s="40"/>
    </row>
    <row r="16" spans="1:23" s="2" customFormat="1" ht="50.1" customHeight="1" x14ac:dyDescent="0.2">
      <c r="A16" s="65"/>
      <c r="C16" s="62" t="str">
        <f>IF(O14&lt;&gt;"",IF(DAY(EOMONTH(DATE($M$16,$O$16,1),0))=O14,"",O14+1),"")</f>
        <v/>
      </c>
      <c r="D16" s="63"/>
      <c r="E16" s="62" t="str">
        <f>IF(C16&lt;&gt;"",IF(DAY(EOMONTH(DATE($M$16,$O$16,1),0))=C16,"",C16+1),"")</f>
        <v/>
      </c>
      <c r="F16" s="63"/>
      <c r="G16" s="14">
        <f>Data!C8</f>
        <v>2011</v>
      </c>
      <c r="H16" s="15"/>
      <c r="I16" s="14">
        <f>VLOOKUP(Data!C7,Data!J7:K18,2,FALSE)</f>
        <v>8</v>
      </c>
      <c r="J16" s="15"/>
      <c r="K16" s="50">
        <v>0</v>
      </c>
      <c r="L16" s="15"/>
      <c r="M16" s="14">
        <f>IF(I16+K16&gt;24,G16+2,IF(I16+K16&gt;12,G16+1,G16))</f>
        <v>2011</v>
      </c>
      <c r="N16" s="15"/>
      <c r="O16" s="14">
        <f>IF(I16+K16&gt;24,I16+K16-24,IF(I16+K16&gt;12,I16+K16-12,I16+K16))</f>
        <v>8</v>
      </c>
      <c r="P16" s="15"/>
      <c r="R16" s="25">
        <f>Data!H18</f>
        <v>41015</v>
      </c>
      <c r="S16" s="25">
        <f>Data!I18</f>
        <v>41001</v>
      </c>
      <c r="T16" s="40"/>
      <c r="U16" s="40"/>
      <c r="V16" s="40"/>
      <c r="W16" s="40"/>
    </row>
    <row r="17" spans="1:33" s="2" customFormat="1" ht="30" customHeight="1" x14ac:dyDescent="0.2">
      <c r="A17" s="65"/>
      <c r="C17" s="60" t="str">
        <f>IF(COUNTIF(Data!$H$7:$H$32,DATE($M$16,$O$16,C16))=1,"Beginning",IF(COUNTIF(Data!$I$7:$I$32,DATE($M$16,$O$16,C16))=1,"Most Fertile",""))</f>
        <v/>
      </c>
      <c r="D17" s="61"/>
      <c r="E17" s="60" t="str">
        <f>IF(COUNTIF(Data!$H$7:$H$32,DATE($M$16,$O$16,E16))=1,"Beginning",IF(COUNTIF(Data!$I$7:$I$32,DATE($M$16,$O$16,E16))=1,"Most Fertile",""))</f>
        <v/>
      </c>
      <c r="F17" s="61"/>
      <c r="G17" s="16"/>
      <c r="H17" s="10"/>
      <c r="I17" s="16"/>
      <c r="J17" s="10"/>
      <c r="K17" s="16"/>
      <c r="L17" s="10"/>
      <c r="M17" s="16"/>
      <c r="N17" s="10"/>
      <c r="O17" s="16"/>
      <c r="P17" s="10"/>
      <c r="R17" s="25">
        <f>Data!H19</f>
        <v>41039</v>
      </c>
      <c r="S17" s="25">
        <f>Data!I19</f>
        <v>41025</v>
      </c>
      <c r="T17" s="40"/>
      <c r="U17" s="40"/>
      <c r="V17" s="40"/>
      <c r="W17" s="40"/>
    </row>
    <row r="18" spans="1:33" s="2" customFormat="1" ht="30" customHeight="1" x14ac:dyDescent="0.2">
      <c r="A18" s="65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R18" s="25">
        <f>Data!H20</f>
        <v>41063</v>
      </c>
      <c r="S18" s="25">
        <f>Data!I20</f>
        <v>41049</v>
      </c>
      <c r="T18" s="40"/>
      <c r="U18" s="40"/>
      <c r="V18" s="40"/>
      <c r="W18" s="40"/>
    </row>
    <row r="19" spans="1:33" s="2" customFormat="1" ht="30" customHeight="1" x14ac:dyDescent="0.2">
      <c r="A19" s="65"/>
      <c r="C19" s="67" t="str">
        <f>UPPER(TEXT(DATE(H26,I26,F23),"mmmm yyyy"))</f>
        <v>JULY 2011</v>
      </c>
      <c r="D19" s="67"/>
      <c r="E19" s="67"/>
      <c r="F19" s="67"/>
      <c r="G19" s="67"/>
      <c r="H19" s="67"/>
      <c r="I19" s="68"/>
      <c r="J19" s="57" t="str">
        <f>UPPER(TEXT(DATE(O26,P26,M23),"mmmm yyyy"))</f>
        <v>SEPTEMBER 2011</v>
      </c>
      <c r="K19" s="57"/>
      <c r="L19" s="57"/>
      <c r="M19" s="57"/>
      <c r="N19" s="57"/>
      <c r="O19" s="57"/>
      <c r="P19" s="57"/>
      <c r="R19" s="25">
        <f>Data!H21</f>
        <v>41087</v>
      </c>
      <c r="S19" s="25">
        <f>Data!I21</f>
        <v>41073</v>
      </c>
      <c r="T19" s="40"/>
      <c r="U19" s="40"/>
      <c r="V19" s="40"/>
      <c r="W19" s="40"/>
    </row>
    <row r="20" spans="1:33" s="2" customFormat="1" ht="30" customHeight="1" x14ac:dyDescent="0.2">
      <c r="A20" s="65"/>
      <c r="C20" s="43" t="str">
        <f t="shared" ref="C20:I20" si="0">J20</f>
        <v>SU</v>
      </c>
      <c r="D20" s="43" t="str">
        <f t="shared" si="0"/>
        <v>MO</v>
      </c>
      <c r="E20" s="43" t="str">
        <f t="shared" si="0"/>
        <v>TU</v>
      </c>
      <c r="F20" s="43" t="str">
        <f t="shared" si="0"/>
        <v>WE</v>
      </c>
      <c r="G20" s="43" t="str">
        <f t="shared" si="0"/>
        <v>TH</v>
      </c>
      <c r="H20" s="43" t="str">
        <f t="shared" si="0"/>
        <v>FR</v>
      </c>
      <c r="I20" s="44" t="str">
        <f t="shared" si="0"/>
        <v>SA</v>
      </c>
      <c r="J20" s="42" t="s">
        <v>26</v>
      </c>
      <c r="K20" s="42" t="s">
        <v>27</v>
      </c>
      <c r="L20" s="42" t="s">
        <v>28</v>
      </c>
      <c r="M20" s="42" t="s">
        <v>29</v>
      </c>
      <c r="N20" s="42" t="s">
        <v>30</v>
      </c>
      <c r="O20" s="42" t="s">
        <v>31</v>
      </c>
      <c r="P20" s="42" t="s">
        <v>32</v>
      </c>
      <c r="Q20" s="40"/>
      <c r="R20" s="25">
        <f>Data!H22</f>
        <v>41111</v>
      </c>
      <c r="S20" s="25">
        <f>Data!I22</f>
        <v>41097</v>
      </c>
      <c r="T20" s="40"/>
      <c r="U20" s="40"/>
      <c r="V20" s="40"/>
      <c r="W20" s="40"/>
    </row>
    <row r="21" spans="1:33" s="2" customFormat="1" ht="30" customHeight="1" x14ac:dyDescent="0.2">
      <c r="A21" s="65"/>
      <c r="C21" s="3" t="str">
        <f>IF(WEEKDAY(DATE($H$26,$I$26,1))=1,1,"")</f>
        <v/>
      </c>
      <c r="D21" s="3" t="str">
        <f>IF(C21&lt;&gt;"",C21+1,IF(WEEKDAY(DATE($H$26,$I$26,1))=2,1,""))</f>
        <v/>
      </c>
      <c r="E21" s="3" t="str">
        <f>IF(D21&lt;&gt;"",D21+1,IF(WEEKDAY(DATE($H$26,$I$26,1))=3,1,""))</f>
        <v/>
      </c>
      <c r="F21" s="3" t="str">
        <f>IF(E21&lt;&gt;"",E21+1,IF(WEEKDAY(DATE($H$26,$I$26,1))=4,1,""))</f>
        <v/>
      </c>
      <c r="G21" s="3" t="str">
        <f>IF(F21&lt;&gt;"",F21+1,IF(WEEKDAY(DATE($H$26,$I$26,1))=5,1,""))</f>
        <v/>
      </c>
      <c r="H21" s="3">
        <f>IF(G21&lt;&gt;"",G21+1,IF(WEEKDAY(DATE($H$26,$I$26,1))=6,1,""))</f>
        <v>1</v>
      </c>
      <c r="I21" s="6">
        <f>IF(H21&lt;&gt;"",H21+1,IF(WEEKDAY(DATE($H$26,$I$26,1))=7,1,""))</f>
        <v>2</v>
      </c>
      <c r="J21" s="11" t="str">
        <f>IF(WEEKDAY(DATE($O$26,$P$26,1))=1,1,"")</f>
        <v/>
      </c>
      <c r="K21" s="11" t="str">
        <f>IF(J21&lt;&gt;"",J21+1,IF(WEEKDAY(DATE($O$26,$P$26,1))=2,1,""))</f>
        <v/>
      </c>
      <c r="L21" s="11" t="str">
        <f>IF(K21&lt;&gt;"",K21+1,IF(WEEKDAY(DATE($O$26,$P$26,1))=3,1,""))</f>
        <v/>
      </c>
      <c r="M21" s="11" t="str">
        <f>IF(L21&lt;&gt;"",L21+1,IF(WEEKDAY(DATE($O$26,$P$26,1))=4,1,""))</f>
        <v/>
      </c>
      <c r="N21" s="11">
        <f>IF(M21&lt;&gt;"",M21+1,IF(WEEKDAY(DATE($O$26,$P$26,1))=5,1,""))</f>
        <v>1</v>
      </c>
      <c r="O21" s="11">
        <f>IF(N21&lt;&gt;"",N21+1,IF(WEEKDAY(DATE($O$26,$P$26,1))=6,1,""))</f>
        <v>2</v>
      </c>
      <c r="P21" s="11">
        <f>IF(O21&lt;&gt;"",O21+1,IF(WEEKDAY(DATE($O$26,$P$26,1))=7,1,""))</f>
        <v>3</v>
      </c>
      <c r="Q21" s="40"/>
      <c r="R21" s="25">
        <f>Data!H23</f>
        <v>41135</v>
      </c>
      <c r="S21" s="25">
        <f>Data!I23</f>
        <v>41121</v>
      </c>
      <c r="T21" s="40"/>
      <c r="U21" s="40"/>
      <c r="V21" s="40"/>
      <c r="W21" s="40"/>
      <c r="AA21" s="31"/>
      <c r="AB21" s="31"/>
      <c r="AC21" s="31"/>
      <c r="AD21" s="31"/>
      <c r="AE21" s="31"/>
      <c r="AF21" s="31"/>
      <c r="AG21" s="31"/>
    </row>
    <row r="22" spans="1:33" s="2" customFormat="1" ht="30" customHeight="1" x14ac:dyDescent="0.2">
      <c r="A22" s="65"/>
      <c r="C22" s="3">
        <f>I21+1</f>
        <v>3</v>
      </c>
      <c r="D22" s="3">
        <f t="shared" ref="D22:I22" si="1">C22+1</f>
        <v>4</v>
      </c>
      <c r="E22" s="3">
        <f t="shared" si="1"/>
        <v>5</v>
      </c>
      <c r="F22" s="3">
        <f t="shared" si="1"/>
        <v>6</v>
      </c>
      <c r="G22" s="3">
        <f t="shared" si="1"/>
        <v>7</v>
      </c>
      <c r="H22" s="3">
        <f t="shared" si="1"/>
        <v>8</v>
      </c>
      <c r="I22" s="6">
        <f t="shared" si="1"/>
        <v>9</v>
      </c>
      <c r="J22" s="11">
        <f>P21+1</f>
        <v>4</v>
      </c>
      <c r="K22" s="11">
        <f t="shared" ref="K22:P22" si="2">J22+1</f>
        <v>5</v>
      </c>
      <c r="L22" s="11">
        <f t="shared" si="2"/>
        <v>6</v>
      </c>
      <c r="M22" s="11">
        <f t="shared" si="2"/>
        <v>7</v>
      </c>
      <c r="N22" s="11">
        <f t="shared" si="2"/>
        <v>8</v>
      </c>
      <c r="O22" s="11">
        <f t="shared" si="2"/>
        <v>9</v>
      </c>
      <c r="P22" s="11">
        <f t="shared" si="2"/>
        <v>10</v>
      </c>
      <c r="Q22" s="40"/>
      <c r="R22" s="25">
        <f>Data!H24</f>
        <v>41159</v>
      </c>
      <c r="S22" s="25">
        <f>Data!I24</f>
        <v>41145</v>
      </c>
      <c r="T22" s="40"/>
      <c r="U22" s="40"/>
      <c r="V22" s="40"/>
      <c r="W22" s="40"/>
      <c r="AA22" s="31"/>
      <c r="AB22" s="31"/>
      <c r="AC22" s="31"/>
      <c r="AD22" s="31"/>
      <c r="AE22" s="31"/>
      <c r="AF22" s="31"/>
      <c r="AG22" s="31"/>
    </row>
    <row r="23" spans="1:33" s="2" customFormat="1" ht="30" customHeight="1" x14ac:dyDescent="0.2">
      <c r="A23" s="65"/>
      <c r="C23" s="3">
        <f>I22+1</f>
        <v>10</v>
      </c>
      <c r="D23" s="3">
        <f t="shared" ref="D23:I23" si="3">C23+1</f>
        <v>11</v>
      </c>
      <c r="E23" s="3">
        <f t="shared" si="3"/>
        <v>12</v>
      </c>
      <c r="F23" s="3">
        <f t="shared" si="3"/>
        <v>13</v>
      </c>
      <c r="G23" s="3">
        <f t="shared" si="3"/>
        <v>14</v>
      </c>
      <c r="H23" s="3">
        <f t="shared" si="3"/>
        <v>15</v>
      </c>
      <c r="I23" s="6">
        <f t="shared" si="3"/>
        <v>16</v>
      </c>
      <c r="J23" s="11">
        <f>P22+1</f>
        <v>11</v>
      </c>
      <c r="K23" s="11">
        <f t="shared" ref="K23:P23" si="4">J23+1</f>
        <v>12</v>
      </c>
      <c r="L23" s="11">
        <f t="shared" si="4"/>
        <v>13</v>
      </c>
      <c r="M23" s="11">
        <f t="shared" si="4"/>
        <v>14</v>
      </c>
      <c r="N23" s="11">
        <f t="shared" si="4"/>
        <v>15</v>
      </c>
      <c r="O23" s="11">
        <f t="shared" si="4"/>
        <v>16</v>
      </c>
      <c r="P23" s="11">
        <f t="shared" si="4"/>
        <v>17</v>
      </c>
      <c r="Q23" s="40"/>
      <c r="R23" s="25">
        <f>Data!H25</f>
        <v>41183</v>
      </c>
      <c r="S23" s="25">
        <f>Data!I25</f>
        <v>41169</v>
      </c>
      <c r="T23" s="40"/>
      <c r="U23" s="40"/>
      <c r="V23" s="40"/>
      <c r="W23" s="40"/>
    </row>
    <row r="24" spans="1:33" s="2" customFormat="1" ht="30" customHeight="1" x14ac:dyDescent="0.2">
      <c r="A24" s="41"/>
      <c r="C24" s="3">
        <f>I23+1</f>
        <v>17</v>
      </c>
      <c r="D24" s="3">
        <f t="shared" ref="D24:I24" si="5">C24+1</f>
        <v>18</v>
      </c>
      <c r="E24" s="3">
        <f t="shared" si="5"/>
        <v>19</v>
      </c>
      <c r="F24" s="3">
        <f t="shared" si="5"/>
        <v>20</v>
      </c>
      <c r="G24" s="3">
        <f t="shared" si="5"/>
        <v>21</v>
      </c>
      <c r="H24" s="3">
        <f t="shared" si="5"/>
        <v>22</v>
      </c>
      <c r="I24" s="6">
        <f t="shared" si="5"/>
        <v>23</v>
      </c>
      <c r="J24" s="11">
        <f>P23+1</f>
        <v>18</v>
      </c>
      <c r="K24" s="11">
        <f t="shared" ref="K24:P24" si="6">J24+1</f>
        <v>19</v>
      </c>
      <c r="L24" s="11">
        <f t="shared" si="6"/>
        <v>20</v>
      </c>
      <c r="M24" s="11">
        <f t="shared" si="6"/>
        <v>21</v>
      </c>
      <c r="N24" s="11">
        <f t="shared" si="6"/>
        <v>22</v>
      </c>
      <c r="O24" s="11">
        <f t="shared" si="6"/>
        <v>23</v>
      </c>
      <c r="P24" s="11">
        <f t="shared" si="6"/>
        <v>24</v>
      </c>
      <c r="Q24" s="40"/>
      <c r="R24" s="25">
        <f>Data!H26</f>
        <v>41207</v>
      </c>
      <c r="S24" s="25">
        <f>Data!I26</f>
        <v>41193</v>
      </c>
      <c r="T24" s="40"/>
      <c r="U24" s="40"/>
      <c r="V24" s="40"/>
      <c r="W24" s="40"/>
    </row>
    <row r="25" spans="1:33" s="2" customFormat="1" ht="30" customHeight="1" x14ac:dyDescent="0.2">
      <c r="A25" s="41"/>
      <c r="C25" s="3">
        <f>IF(I24&lt;&gt;"",IF(DAY(EOMONTH(DATE($H$26,$I$26,1),0))=I24,"",I24+1),"")</f>
        <v>24</v>
      </c>
      <c r="D25" s="3">
        <f t="shared" ref="D25:I25" si="7">IF(C25&lt;&gt;"",IF(DAY(EOMONTH(DATE($H$26,$I$26,1),0))=C25,"",C25+1),"")</f>
        <v>25</v>
      </c>
      <c r="E25" s="3">
        <f t="shared" si="7"/>
        <v>26</v>
      </c>
      <c r="F25" s="3">
        <f t="shared" si="7"/>
        <v>27</v>
      </c>
      <c r="G25" s="3">
        <f t="shared" si="7"/>
        <v>28</v>
      </c>
      <c r="H25" s="3">
        <f t="shared" si="7"/>
        <v>29</v>
      </c>
      <c r="I25" s="6">
        <f t="shared" si="7"/>
        <v>30</v>
      </c>
      <c r="J25" s="11">
        <f>IF(P24&lt;&gt;"",IF(DAY(EOMONTH(DATE($O$26,$P$26,1),0))=P24,"",P24+1),"")</f>
        <v>25</v>
      </c>
      <c r="K25" s="11">
        <f t="shared" ref="K25:P25" si="8">IF(J25&lt;&gt;"",IF(DAY(EOMONTH(DATE($O$26,$P$26,1),0))=J25,"",J25+1),"")</f>
        <v>26</v>
      </c>
      <c r="L25" s="11">
        <f t="shared" si="8"/>
        <v>27</v>
      </c>
      <c r="M25" s="11">
        <f t="shared" si="8"/>
        <v>28</v>
      </c>
      <c r="N25" s="11">
        <f t="shared" si="8"/>
        <v>29</v>
      </c>
      <c r="O25" s="11">
        <f t="shared" si="8"/>
        <v>30</v>
      </c>
      <c r="P25" s="11" t="str">
        <f t="shared" si="8"/>
        <v/>
      </c>
      <c r="Q25" s="40"/>
      <c r="R25" s="25">
        <f>Data!H27</f>
        <v>41231</v>
      </c>
      <c r="S25" s="25">
        <f>Data!I27</f>
        <v>41217</v>
      </c>
      <c r="T25" s="40"/>
      <c r="U25" s="40"/>
      <c r="V25" s="40"/>
      <c r="W25" s="40"/>
    </row>
    <row r="26" spans="1:33" s="2" customFormat="1" ht="30" customHeight="1" x14ac:dyDescent="0.2">
      <c r="A26" s="41"/>
      <c r="C26" s="3">
        <f>IF(I25&lt;&gt;"",IF(DAY(EOMONTH(DATE($H$26,$I$26,1),0))=I25,"",I25+1),"")</f>
        <v>31</v>
      </c>
      <c r="D26" s="3" t="str">
        <f>IF(C26&lt;&gt;"",IF(DAY(EOMONTH(DATE($H$26,$I$26,1),0))=C26,"",C26+1),"")</f>
        <v/>
      </c>
      <c r="E26" s="4"/>
      <c r="F26" s="4"/>
      <c r="G26" s="5"/>
      <c r="H26" s="4">
        <f>IF(O16=1,M16-1,M16)</f>
        <v>2011</v>
      </c>
      <c r="I26" s="7">
        <f>IF(O16=1,12,O16-1)</f>
        <v>7</v>
      </c>
      <c r="J26" s="11" t="str">
        <f>IF(P25&lt;&gt;"",IF(DAY(EOMONTH(DATE($O$26,$P$26,1),0))=P25,"",P25+1),"")</f>
        <v/>
      </c>
      <c r="K26" s="11" t="str">
        <f>IF(J26&lt;&gt;"",IF(DAY(EOMONTH(DATE($O$26,$P$26,1),0))=J26,"",J26+1),"")</f>
        <v/>
      </c>
      <c r="L26" s="12"/>
      <c r="M26" s="12"/>
      <c r="N26" s="13"/>
      <c r="O26" s="12">
        <f>IF(P26=1,M16+1,M16)</f>
        <v>2011</v>
      </c>
      <c r="P26" s="12">
        <f>IF(O16=12,1,O16+1)</f>
        <v>9</v>
      </c>
      <c r="Q26" s="40"/>
      <c r="R26" s="25">
        <f>Data!H28</f>
        <v>41255</v>
      </c>
      <c r="S26" s="25">
        <f>Data!I28</f>
        <v>41241</v>
      </c>
      <c r="T26" s="40"/>
      <c r="U26" s="40"/>
      <c r="V26" s="40"/>
      <c r="W26" s="40"/>
    </row>
    <row r="27" spans="1:33" s="2" customFormat="1" ht="30" customHeight="1" x14ac:dyDescent="0.2">
      <c r="A27" s="45"/>
      <c r="Q27" s="40"/>
      <c r="R27" s="25">
        <f>Data!H29</f>
        <v>41279</v>
      </c>
      <c r="S27" s="25">
        <f>Data!I29</f>
        <v>41265</v>
      </c>
      <c r="T27" s="40"/>
      <c r="U27" s="40"/>
      <c r="V27" s="40"/>
      <c r="W27" s="40"/>
    </row>
    <row r="28" spans="1:33" s="2" customFormat="1" ht="30" customHeight="1" x14ac:dyDescent="0.2">
      <c r="A28" s="45"/>
      <c r="Q28" s="40"/>
      <c r="R28" s="25">
        <f>Data!H30</f>
        <v>41303</v>
      </c>
      <c r="S28" s="25">
        <f>Data!I30</f>
        <v>41289</v>
      </c>
      <c r="T28" s="40"/>
      <c r="U28" s="40"/>
      <c r="V28" s="40"/>
      <c r="W28" s="40"/>
    </row>
    <row r="29" spans="1:33" s="2" customFormat="1" ht="30" customHeight="1" x14ac:dyDescent="0.2">
      <c r="A29" s="46"/>
      <c r="R29" s="25">
        <f>Data!H31</f>
        <v>41327</v>
      </c>
      <c r="S29" s="25">
        <f>Data!I31</f>
        <v>41313</v>
      </c>
    </row>
    <row r="30" spans="1:33" ht="30" customHeight="1" x14ac:dyDescent="0.2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R30" s="25">
        <f>Data!H32</f>
        <v>41351</v>
      </c>
      <c r="S30" s="25">
        <f>Data!I32</f>
        <v>41337</v>
      </c>
    </row>
    <row r="31" spans="1:33" s="47" customFormat="1" ht="30" customHeight="1" x14ac:dyDescent="0.2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R31" s="48"/>
      <c r="S31" s="48"/>
    </row>
    <row r="32" spans="1:33" s="47" customFormat="1" ht="30" customHeight="1" x14ac:dyDescent="0.2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R32" s="48"/>
      <c r="S32" s="48"/>
    </row>
    <row r="33" spans="3:19" s="47" customFormat="1" ht="30" customHeight="1" x14ac:dyDescent="0.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R33" s="48"/>
      <c r="S33" s="48"/>
    </row>
    <row r="34" spans="3:19" s="47" customFormat="1" ht="30" customHeight="1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R34" s="48"/>
      <c r="S34" s="48"/>
    </row>
    <row r="35" spans="3:19" s="47" customFormat="1" ht="30" customHeight="1" x14ac:dyDescent="0.2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R35" s="48"/>
      <c r="S35" s="48"/>
    </row>
    <row r="36" spans="3:19" s="47" customFormat="1" ht="30" customHeight="1" x14ac:dyDescent="0.2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R36" s="48"/>
      <c r="S36" s="48"/>
    </row>
    <row r="37" spans="3:19" s="47" customFormat="1" ht="30" customHeight="1" x14ac:dyDescent="0.2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R37" s="48"/>
      <c r="S37" s="48"/>
    </row>
    <row r="38" spans="3:19" s="47" customFormat="1" ht="17.100000000000001" customHeight="1" x14ac:dyDescent="0.2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R38" s="48"/>
      <c r="S38" s="48"/>
    </row>
    <row r="39" spans="3:19" ht="17.100000000000001" customHeight="1" x14ac:dyDescent="0.2"/>
    <row r="40" spans="3:19" ht="17.100000000000001" customHeight="1" x14ac:dyDescent="0.2"/>
    <row r="41" spans="3:19" ht="17.100000000000001" customHeight="1" x14ac:dyDescent="0.2"/>
    <row r="42" spans="3:19" ht="17.100000000000001" customHeight="1" x14ac:dyDescent="0.2"/>
    <row r="43" spans="3:19" ht="17.100000000000001" customHeight="1" x14ac:dyDescent="0.2"/>
    <row r="44" spans="3:19" ht="17.100000000000001" customHeight="1" x14ac:dyDescent="0.2"/>
    <row r="45" spans="3:19" ht="17.100000000000001" customHeight="1" x14ac:dyDescent="0.2"/>
    <row r="46" spans="3:19" ht="17.100000000000001" customHeight="1" x14ac:dyDescent="0.2"/>
    <row r="47" spans="3:19" ht="17.100000000000001" customHeight="1" x14ac:dyDescent="0.2"/>
    <row r="48" spans="3:19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  <row r="56" ht="17.100000000000001" customHeight="1" x14ac:dyDescent="0.2"/>
    <row r="57" ht="17.100000000000001" customHeight="1" x14ac:dyDescent="0.2"/>
    <row r="58" ht="17.100000000000001" customHeight="1" x14ac:dyDescent="0.2"/>
    <row r="59" ht="17.100000000000001" customHeight="1" x14ac:dyDescent="0.2"/>
    <row r="60" ht="17.100000000000001" customHeight="1" x14ac:dyDescent="0.2"/>
    <row r="61" ht="17.100000000000001" customHeight="1" x14ac:dyDescent="0.2"/>
    <row r="62" ht="17.100000000000001" customHeight="1" x14ac:dyDescent="0.2"/>
    <row r="63" ht="17.100000000000001" customHeight="1" x14ac:dyDescent="0.2"/>
    <row r="64" ht="17.100000000000001" customHeight="1" x14ac:dyDescent="0.2"/>
    <row r="65" ht="17.100000000000001" customHeight="1" x14ac:dyDescent="0.2"/>
    <row r="66" ht="17.100000000000001" customHeight="1" x14ac:dyDescent="0.2"/>
    <row r="67" ht="17.100000000000001" customHeight="1" x14ac:dyDescent="0.2"/>
    <row r="68" ht="17.100000000000001" customHeight="1" x14ac:dyDescent="0.2"/>
    <row r="69" ht="17.100000000000001" customHeight="1" x14ac:dyDescent="0.2"/>
    <row r="70" ht="17.100000000000001" customHeight="1" x14ac:dyDescent="0.2"/>
    <row r="71" ht="17.100000000000001" customHeight="1" x14ac:dyDescent="0.2"/>
    <row r="72" ht="17.100000000000001" customHeight="1" x14ac:dyDescent="0.2"/>
    <row r="73" ht="17.100000000000001" customHeight="1" x14ac:dyDescent="0.2"/>
    <row r="74" ht="17.100000000000001" customHeight="1" x14ac:dyDescent="0.2"/>
    <row r="75" ht="17.100000000000001" customHeight="1" x14ac:dyDescent="0.2"/>
    <row r="76" ht="17.100000000000001" customHeight="1" x14ac:dyDescent="0.2"/>
    <row r="77" ht="17.100000000000001" customHeight="1" x14ac:dyDescent="0.2"/>
    <row r="78" ht="17.100000000000001" customHeight="1" x14ac:dyDescent="0.2"/>
    <row r="79" ht="17.100000000000001" customHeight="1" x14ac:dyDescent="0.2"/>
    <row r="80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ht="17.100000000000001" customHeight="1" x14ac:dyDescent="0.2"/>
    <row r="98" ht="17.100000000000001" customHeight="1" x14ac:dyDescent="0.2"/>
    <row r="99" ht="17.100000000000001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17.100000000000001" customHeight="1" x14ac:dyDescent="0.2"/>
    <row r="107" ht="17.100000000000001" customHeight="1" x14ac:dyDescent="0.2"/>
    <row r="108" ht="17.100000000000001" customHeight="1" x14ac:dyDescent="0.2"/>
    <row r="109" ht="17.100000000000001" customHeight="1" x14ac:dyDescent="0.2"/>
    <row r="110" ht="17.100000000000001" customHeight="1" x14ac:dyDescent="0.2"/>
    <row r="111" ht="17.100000000000001" customHeight="1" x14ac:dyDescent="0.2"/>
    <row r="112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  <row r="118" ht="17.100000000000001" customHeight="1" x14ac:dyDescent="0.2"/>
    <row r="119" ht="17.100000000000001" customHeight="1" x14ac:dyDescent="0.2"/>
    <row r="120" ht="17.100000000000001" customHeight="1" x14ac:dyDescent="0.2"/>
    <row r="121" ht="17.100000000000001" customHeight="1" x14ac:dyDescent="0.2"/>
    <row r="122" ht="17.100000000000001" customHeight="1" x14ac:dyDescent="0.2"/>
    <row r="123" ht="17.100000000000001" customHeight="1" x14ac:dyDescent="0.2"/>
    <row r="124" ht="17.100000000000001" customHeight="1" x14ac:dyDescent="0.2"/>
    <row r="125" ht="17.100000000000001" customHeight="1" x14ac:dyDescent="0.2"/>
    <row r="126" ht="17.100000000000001" customHeight="1" x14ac:dyDescent="0.2"/>
    <row r="127" ht="17.100000000000001" customHeight="1" x14ac:dyDescent="0.2"/>
    <row r="128" ht="17.100000000000001" customHeight="1" x14ac:dyDescent="0.2"/>
    <row r="129" ht="17.100000000000001" customHeight="1" x14ac:dyDescent="0.2"/>
    <row r="130" ht="17.100000000000001" customHeight="1" x14ac:dyDescent="0.2"/>
    <row r="131" ht="17.100000000000001" customHeight="1" x14ac:dyDescent="0.2"/>
    <row r="132" ht="17.100000000000001" customHeight="1" x14ac:dyDescent="0.2"/>
    <row r="133" ht="17.100000000000001" customHeight="1" x14ac:dyDescent="0.2"/>
    <row r="134" ht="17.100000000000001" customHeight="1" x14ac:dyDescent="0.2"/>
    <row r="135" ht="17.100000000000001" customHeight="1" x14ac:dyDescent="0.2"/>
    <row r="136" ht="17.100000000000001" customHeight="1" x14ac:dyDescent="0.2"/>
    <row r="137" ht="17.100000000000001" customHeight="1" x14ac:dyDescent="0.2"/>
    <row r="138" ht="17.100000000000001" customHeight="1" x14ac:dyDescent="0.2"/>
    <row r="139" ht="17.100000000000001" customHeight="1" x14ac:dyDescent="0.2"/>
    <row r="140" ht="17.100000000000001" customHeight="1" x14ac:dyDescent="0.2"/>
    <row r="141" ht="17.100000000000001" customHeight="1" x14ac:dyDescent="0.2"/>
    <row r="142" ht="17.100000000000001" customHeight="1" x14ac:dyDescent="0.2"/>
    <row r="143" ht="17.100000000000001" customHeight="1" x14ac:dyDescent="0.2"/>
    <row r="144" ht="17.100000000000001" customHeight="1" x14ac:dyDescent="0.2"/>
    <row r="145" ht="17.100000000000001" customHeight="1" x14ac:dyDescent="0.2"/>
    <row r="146" ht="17.100000000000001" customHeight="1" x14ac:dyDescent="0.2"/>
    <row r="147" ht="17.100000000000001" customHeight="1" x14ac:dyDescent="0.2"/>
    <row r="148" ht="17.100000000000001" customHeight="1" x14ac:dyDescent="0.2"/>
    <row r="149" ht="17.100000000000001" customHeight="1" x14ac:dyDescent="0.2"/>
    <row r="150" ht="17.100000000000001" customHeight="1" x14ac:dyDescent="0.2"/>
    <row r="151" ht="17.100000000000001" customHeight="1" x14ac:dyDescent="0.2"/>
    <row r="152" ht="17.100000000000001" customHeight="1" x14ac:dyDescent="0.2"/>
    <row r="153" ht="17.100000000000001" customHeight="1" x14ac:dyDescent="0.2"/>
    <row r="154" ht="17.100000000000001" customHeight="1" x14ac:dyDescent="0.2"/>
    <row r="155" ht="17.100000000000001" customHeight="1" x14ac:dyDescent="0.2"/>
    <row r="156" ht="17.100000000000001" customHeight="1" x14ac:dyDescent="0.2"/>
    <row r="157" ht="17.100000000000001" customHeight="1" x14ac:dyDescent="0.2"/>
    <row r="158" ht="17.100000000000001" customHeight="1" x14ac:dyDescent="0.2"/>
    <row r="159" ht="17.100000000000001" customHeight="1" x14ac:dyDescent="0.2"/>
    <row r="160" ht="17.100000000000001" customHeight="1" x14ac:dyDescent="0.2"/>
    <row r="161" ht="17.100000000000001" customHeight="1" x14ac:dyDescent="0.2"/>
    <row r="162" ht="17.100000000000001" customHeight="1" x14ac:dyDescent="0.2"/>
    <row r="163" ht="17.100000000000001" customHeight="1" x14ac:dyDescent="0.2"/>
    <row r="164" ht="17.100000000000001" customHeight="1" x14ac:dyDescent="0.2"/>
    <row r="165" ht="17.100000000000001" customHeight="1" x14ac:dyDescent="0.2"/>
    <row r="166" ht="17.100000000000001" customHeight="1" x14ac:dyDescent="0.2"/>
    <row r="167" ht="17.100000000000001" customHeight="1" x14ac:dyDescent="0.2"/>
    <row r="168" ht="17.100000000000001" customHeight="1" x14ac:dyDescent="0.2"/>
    <row r="169" ht="17.100000000000001" customHeight="1" x14ac:dyDescent="0.2"/>
    <row r="170" ht="17.100000000000001" customHeight="1" x14ac:dyDescent="0.2"/>
    <row r="171" ht="17.100000000000001" customHeight="1" x14ac:dyDescent="0.2"/>
    <row r="172" ht="17.100000000000001" customHeight="1" x14ac:dyDescent="0.2"/>
    <row r="173" ht="17.100000000000001" customHeight="1" x14ac:dyDescent="0.2"/>
    <row r="174" ht="17.100000000000001" customHeight="1" x14ac:dyDescent="0.2"/>
    <row r="175" ht="17.100000000000001" customHeight="1" x14ac:dyDescent="0.2"/>
    <row r="176" ht="17.100000000000001" customHeight="1" x14ac:dyDescent="0.2"/>
    <row r="177" ht="17.100000000000001" customHeight="1" x14ac:dyDescent="0.2"/>
    <row r="178" ht="17.100000000000001" customHeight="1" x14ac:dyDescent="0.2"/>
    <row r="179" ht="17.100000000000001" customHeight="1" x14ac:dyDescent="0.2"/>
    <row r="180" ht="17.100000000000001" customHeight="1" x14ac:dyDescent="0.2"/>
    <row r="181" ht="17.100000000000001" customHeight="1" x14ac:dyDescent="0.2"/>
    <row r="182" ht="17.100000000000001" customHeight="1" x14ac:dyDescent="0.2"/>
    <row r="183" ht="17.100000000000001" customHeight="1" x14ac:dyDescent="0.2"/>
    <row r="184" ht="17.100000000000001" customHeight="1" x14ac:dyDescent="0.2"/>
    <row r="185" ht="17.100000000000001" customHeight="1" x14ac:dyDescent="0.2"/>
    <row r="186" ht="17.100000000000001" customHeight="1" x14ac:dyDescent="0.2"/>
    <row r="187" ht="17.100000000000001" customHeight="1" x14ac:dyDescent="0.2"/>
    <row r="188" ht="17.100000000000001" customHeight="1" x14ac:dyDescent="0.2"/>
    <row r="189" ht="17.100000000000001" customHeight="1" x14ac:dyDescent="0.2"/>
    <row r="190" ht="17.100000000000001" customHeight="1" x14ac:dyDescent="0.2"/>
    <row r="191" ht="17.100000000000001" customHeight="1" x14ac:dyDescent="0.2"/>
    <row r="192" ht="17.100000000000001" customHeight="1" x14ac:dyDescent="0.2"/>
    <row r="193" ht="17.100000000000001" customHeight="1" x14ac:dyDescent="0.2"/>
    <row r="194" ht="17.100000000000001" customHeight="1" x14ac:dyDescent="0.2"/>
    <row r="195" ht="17.100000000000001" customHeight="1" x14ac:dyDescent="0.2"/>
    <row r="196" ht="17.100000000000001" customHeight="1" x14ac:dyDescent="0.2"/>
    <row r="197" ht="17.100000000000001" customHeight="1" x14ac:dyDescent="0.2"/>
    <row r="198" ht="17.100000000000001" customHeight="1" x14ac:dyDescent="0.2"/>
    <row r="199" ht="17.100000000000001" customHeight="1" x14ac:dyDescent="0.2"/>
    <row r="200" ht="17.100000000000001" customHeight="1" x14ac:dyDescent="0.2"/>
    <row r="201" ht="17.100000000000001" customHeight="1" x14ac:dyDescent="0.2"/>
    <row r="202" ht="17.100000000000001" customHeight="1" x14ac:dyDescent="0.2"/>
    <row r="203" ht="17.100000000000001" customHeight="1" x14ac:dyDescent="0.2"/>
    <row r="204" ht="17.100000000000001" customHeight="1" x14ac:dyDescent="0.2"/>
    <row r="205" ht="17.100000000000001" customHeight="1" x14ac:dyDescent="0.2"/>
    <row r="206" ht="17.100000000000001" customHeight="1" x14ac:dyDescent="0.2"/>
    <row r="207" ht="17.100000000000001" customHeight="1" x14ac:dyDescent="0.2"/>
    <row r="208" ht="17.100000000000001" customHeight="1" x14ac:dyDescent="0.2"/>
    <row r="209" ht="17.100000000000001" customHeight="1" x14ac:dyDescent="0.2"/>
    <row r="210" ht="17.100000000000001" customHeight="1" x14ac:dyDescent="0.2"/>
    <row r="211" ht="17.100000000000001" customHeight="1" x14ac:dyDescent="0.2"/>
    <row r="212" ht="17.100000000000001" customHeight="1" x14ac:dyDescent="0.2"/>
    <row r="213" ht="17.100000000000001" customHeight="1" x14ac:dyDescent="0.2"/>
    <row r="214" ht="17.100000000000001" customHeight="1" x14ac:dyDescent="0.2"/>
    <row r="215" ht="17.100000000000001" customHeight="1" x14ac:dyDescent="0.2"/>
    <row r="216" ht="17.100000000000001" customHeight="1" x14ac:dyDescent="0.2"/>
    <row r="217" ht="17.100000000000001" customHeight="1" x14ac:dyDescent="0.2"/>
    <row r="218" ht="17.100000000000001" customHeight="1" x14ac:dyDescent="0.2"/>
    <row r="219" ht="17.100000000000001" customHeight="1" x14ac:dyDescent="0.2"/>
    <row r="220" ht="17.100000000000001" customHeight="1" x14ac:dyDescent="0.2"/>
    <row r="221" ht="17.100000000000001" customHeight="1" x14ac:dyDescent="0.2"/>
    <row r="222" ht="17.100000000000001" customHeight="1" x14ac:dyDescent="0.2"/>
    <row r="223" ht="17.100000000000001" customHeight="1" x14ac:dyDescent="0.2"/>
    <row r="224" ht="17.100000000000001" customHeight="1" x14ac:dyDescent="0.2"/>
    <row r="225" ht="17.100000000000001" customHeight="1" x14ac:dyDescent="0.2"/>
    <row r="226" ht="17.100000000000001" customHeight="1" x14ac:dyDescent="0.2"/>
    <row r="227" ht="17.100000000000001" customHeight="1" x14ac:dyDescent="0.2"/>
    <row r="228" ht="17.100000000000001" customHeight="1" x14ac:dyDescent="0.2"/>
    <row r="229" ht="17.100000000000001" customHeight="1" x14ac:dyDescent="0.2"/>
    <row r="230" ht="17.100000000000001" customHeight="1" x14ac:dyDescent="0.2"/>
    <row r="231" ht="17.100000000000001" customHeight="1" x14ac:dyDescent="0.2"/>
    <row r="232" ht="17.100000000000001" customHeight="1" x14ac:dyDescent="0.2"/>
    <row r="233" ht="17.100000000000001" customHeight="1" x14ac:dyDescent="0.2"/>
    <row r="234" ht="17.100000000000001" customHeight="1" x14ac:dyDescent="0.2"/>
    <row r="235" ht="17.100000000000001" customHeight="1" x14ac:dyDescent="0.2"/>
    <row r="236" ht="17.100000000000001" customHeight="1" x14ac:dyDescent="0.2"/>
    <row r="237" ht="17.100000000000001" customHeight="1" x14ac:dyDescent="0.2"/>
    <row r="238" ht="17.100000000000001" customHeight="1" x14ac:dyDescent="0.2"/>
    <row r="239" ht="17.100000000000001" customHeight="1" x14ac:dyDescent="0.2"/>
    <row r="240" ht="17.100000000000001" customHeight="1" x14ac:dyDescent="0.2"/>
    <row r="241" ht="17.100000000000001" customHeight="1" x14ac:dyDescent="0.2"/>
    <row r="242" ht="17.100000000000001" customHeight="1" x14ac:dyDescent="0.2"/>
    <row r="243" ht="17.100000000000001" customHeight="1" x14ac:dyDescent="0.2"/>
    <row r="244" ht="17.100000000000001" customHeight="1" x14ac:dyDescent="0.2"/>
    <row r="245" ht="17.100000000000001" customHeight="1" x14ac:dyDescent="0.2"/>
    <row r="246" ht="17.100000000000001" customHeight="1" x14ac:dyDescent="0.2"/>
    <row r="247" ht="17.100000000000001" customHeight="1" x14ac:dyDescent="0.2"/>
    <row r="248" ht="17.100000000000001" customHeight="1" x14ac:dyDescent="0.2"/>
    <row r="249" ht="17.100000000000001" customHeight="1" x14ac:dyDescent="0.2"/>
    <row r="250" ht="17.100000000000001" customHeight="1" x14ac:dyDescent="0.2"/>
    <row r="251" ht="17.100000000000001" customHeight="1" x14ac:dyDescent="0.2"/>
    <row r="252" ht="17.100000000000001" customHeight="1" x14ac:dyDescent="0.2"/>
    <row r="253" ht="17.100000000000001" customHeight="1" x14ac:dyDescent="0.2"/>
    <row r="254" ht="17.100000000000001" customHeight="1" x14ac:dyDescent="0.2"/>
    <row r="255" ht="17.100000000000001" customHeight="1" x14ac:dyDescent="0.2"/>
    <row r="256" ht="17.100000000000001" customHeight="1" x14ac:dyDescent="0.2"/>
    <row r="257" ht="17.100000000000001" customHeight="1" x14ac:dyDescent="0.2"/>
    <row r="258" ht="17.100000000000001" customHeight="1" x14ac:dyDescent="0.2"/>
    <row r="259" ht="17.100000000000001" customHeight="1" x14ac:dyDescent="0.2"/>
    <row r="260" ht="17.100000000000001" customHeight="1" x14ac:dyDescent="0.2"/>
    <row r="261" ht="17.100000000000001" customHeight="1" x14ac:dyDescent="0.2"/>
    <row r="262" ht="17.100000000000001" customHeight="1" x14ac:dyDescent="0.2"/>
    <row r="263" ht="17.100000000000001" customHeight="1" x14ac:dyDescent="0.2"/>
    <row r="264" ht="17.100000000000001" customHeight="1" x14ac:dyDescent="0.2"/>
    <row r="265" ht="17.100000000000001" customHeight="1" x14ac:dyDescent="0.2"/>
    <row r="266" ht="17.100000000000001" customHeight="1" x14ac:dyDescent="0.2"/>
    <row r="267" ht="17.100000000000001" customHeight="1" x14ac:dyDescent="0.2"/>
    <row r="268" ht="17.100000000000001" customHeight="1" x14ac:dyDescent="0.2"/>
    <row r="269" ht="17.100000000000001" customHeight="1" x14ac:dyDescent="0.2"/>
    <row r="270" ht="17.100000000000001" customHeight="1" x14ac:dyDescent="0.2"/>
    <row r="271" ht="17.100000000000001" customHeight="1" x14ac:dyDescent="0.2"/>
    <row r="272" ht="17.100000000000001" customHeight="1" x14ac:dyDescent="0.2"/>
    <row r="273" ht="17.100000000000001" customHeight="1" x14ac:dyDescent="0.2"/>
    <row r="274" ht="17.100000000000001" customHeight="1" x14ac:dyDescent="0.2"/>
    <row r="275" ht="17.100000000000001" customHeight="1" x14ac:dyDescent="0.2"/>
    <row r="276" ht="17.100000000000001" customHeight="1" x14ac:dyDescent="0.2"/>
    <row r="277" ht="17.100000000000001" customHeight="1" x14ac:dyDescent="0.2"/>
    <row r="278" ht="17.100000000000001" customHeight="1" x14ac:dyDescent="0.2"/>
    <row r="279" ht="17.100000000000001" customHeight="1" x14ac:dyDescent="0.2"/>
    <row r="280" ht="17.100000000000001" customHeight="1" x14ac:dyDescent="0.2"/>
    <row r="281" ht="17.100000000000001" customHeight="1" x14ac:dyDescent="0.2"/>
    <row r="282" ht="17.100000000000001" customHeight="1" x14ac:dyDescent="0.2"/>
    <row r="283" ht="17.100000000000001" customHeight="1" x14ac:dyDescent="0.2"/>
    <row r="284" ht="17.100000000000001" customHeight="1" x14ac:dyDescent="0.2"/>
    <row r="285" ht="17.100000000000001" customHeight="1" x14ac:dyDescent="0.2"/>
    <row r="286" ht="17.100000000000001" customHeight="1" x14ac:dyDescent="0.2"/>
    <row r="287" ht="17.100000000000001" customHeight="1" x14ac:dyDescent="0.2"/>
    <row r="288" ht="17.100000000000001" customHeight="1" x14ac:dyDescent="0.2"/>
    <row r="289" ht="17.100000000000001" customHeight="1" x14ac:dyDescent="0.2"/>
    <row r="290" ht="17.100000000000001" customHeight="1" x14ac:dyDescent="0.2"/>
    <row r="291" ht="17.100000000000001" customHeight="1" x14ac:dyDescent="0.2"/>
    <row r="292" ht="17.100000000000001" customHeight="1" x14ac:dyDescent="0.2"/>
    <row r="293" ht="17.100000000000001" customHeight="1" x14ac:dyDescent="0.2"/>
    <row r="294" ht="17.100000000000001" customHeight="1" x14ac:dyDescent="0.2"/>
    <row r="295" ht="17.100000000000001" customHeight="1" x14ac:dyDescent="0.2"/>
    <row r="296" ht="17.100000000000001" customHeight="1" x14ac:dyDescent="0.2"/>
    <row r="297" ht="17.100000000000001" customHeight="1" x14ac:dyDescent="0.2"/>
    <row r="298" ht="17.100000000000001" customHeight="1" x14ac:dyDescent="0.2"/>
    <row r="299" ht="17.100000000000001" customHeight="1" x14ac:dyDescent="0.2"/>
  </sheetData>
  <sheetProtection sheet="1" formatCells="0" formatColumns="0" formatRows="0"/>
  <mergeCells count="85">
    <mergeCell ref="E14:F14"/>
    <mergeCell ref="G14:H14"/>
    <mergeCell ref="K11:L11"/>
    <mergeCell ref="M11:N11"/>
    <mergeCell ref="O11:P11"/>
    <mergeCell ref="C17:D17"/>
    <mergeCell ref="E17:F17"/>
    <mergeCell ref="G13:H13"/>
    <mergeCell ref="E13:F13"/>
    <mergeCell ref="C13:D13"/>
    <mergeCell ref="C15:D15"/>
    <mergeCell ref="E15:F15"/>
    <mergeCell ref="E11:F11"/>
    <mergeCell ref="G11:H11"/>
    <mergeCell ref="C10:D10"/>
    <mergeCell ref="E10:F10"/>
    <mergeCell ref="G10:H10"/>
    <mergeCell ref="O13:P13"/>
    <mergeCell ref="M13:N13"/>
    <mergeCell ref="K13:L13"/>
    <mergeCell ref="I13:J13"/>
    <mergeCell ref="I11:J11"/>
    <mergeCell ref="O9:P9"/>
    <mergeCell ref="M9:N9"/>
    <mergeCell ref="K9:L9"/>
    <mergeCell ref="I9:J9"/>
    <mergeCell ref="C7:D7"/>
    <mergeCell ref="E7:F7"/>
    <mergeCell ref="G7:H7"/>
    <mergeCell ref="I7:J7"/>
    <mergeCell ref="G8:H8"/>
    <mergeCell ref="E8:F8"/>
    <mergeCell ref="O14:P14"/>
    <mergeCell ref="C16:D16"/>
    <mergeCell ref="E16:F16"/>
    <mergeCell ref="I15:J15"/>
    <mergeCell ref="K15:L15"/>
    <mergeCell ref="M15:N15"/>
    <mergeCell ref="O15:P15"/>
    <mergeCell ref="C14:D14"/>
    <mergeCell ref="I14:J14"/>
    <mergeCell ref="G15:H15"/>
    <mergeCell ref="M10:N10"/>
    <mergeCell ref="O10:P10"/>
    <mergeCell ref="K12:L12"/>
    <mergeCell ref="M12:N12"/>
    <mergeCell ref="O12:P12"/>
    <mergeCell ref="C12:D12"/>
    <mergeCell ref="E12:F12"/>
    <mergeCell ref="G12:H12"/>
    <mergeCell ref="I12:J12"/>
    <mergeCell ref="C11:D11"/>
    <mergeCell ref="C8:D8"/>
    <mergeCell ref="I10:J10"/>
    <mergeCell ref="G9:H9"/>
    <mergeCell ref="E9:F9"/>
    <mergeCell ref="C9:D9"/>
    <mergeCell ref="K6:L6"/>
    <mergeCell ref="M6:N6"/>
    <mergeCell ref="O6:P6"/>
    <mergeCell ref="I5:J5"/>
    <mergeCell ref="C6:D6"/>
    <mergeCell ref="E6:F6"/>
    <mergeCell ref="G6:H6"/>
    <mergeCell ref="I6:J6"/>
    <mergeCell ref="C2:P3"/>
    <mergeCell ref="A10:A23"/>
    <mergeCell ref="C5:D5"/>
    <mergeCell ref="E5:F5"/>
    <mergeCell ref="G5:H5"/>
    <mergeCell ref="C19:I19"/>
    <mergeCell ref="O8:P8"/>
    <mergeCell ref="M8:N8"/>
    <mergeCell ref="K8:L8"/>
    <mergeCell ref="K7:L7"/>
    <mergeCell ref="J19:P19"/>
    <mergeCell ref="K5:L5"/>
    <mergeCell ref="M5:N5"/>
    <mergeCell ref="O5:P5"/>
    <mergeCell ref="M7:N7"/>
    <mergeCell ref="O7:P7"/>
    <mergeCell ref="I8:J8"/>
    <mergeCell ref="K14:L14"/>
    <mergeCell ref="M14:N14"/>
    <mergeCell ref="K10:L10"/>
  </mergeCells>
  <phoneticPr fontId="2" type="noConversion"/>
  <conditionalFormatting sqref="C21:I25 C26:D26">
    <cfRule type="expression" dxfId="9" priority="1" stopIfTrue="1">
      <formula>MATCH(DATE($H$26,$I$26,C21),$R$5:$R$30,0)</formula>
    </cfRule>
    <cfRule type="expression" dxfId="8" priority="2" stopIfTrue="1">
      <formula>MATCH(DATE($H$26,$I$26,C21),$S$5:$S$30,0)</formula>
    </cfRule>
  </conditionalFormatting>
  <conditionalFormatting sqref="J21:P25 J26:K26">
    <cfRule type="expression" dxfId="7" priority="3" stopIfTrue="1">
      <formula>MATCH(DATE($O$26,$P$26,J21),$R$5:$R$30,0)</formula>
    </cfRule>
    <cfRule type="expression" dxfId="6" priority="4" stopIfTrue="1">
      <formula>MATCH(DATE($O$26,$P$26,J21),$S$5:$S$30,0)</formula>
    </cfRule>
  </conditionalFormatting>
  <conditionalFormatting sqref="C6:P6 C8:P8 C10:P10 C12:P12 C14:P14 C16:F16">
    <cfRule type="expression" dxfId="5" priority="5" stopIfTrue="1">
      <formula>C7="Beginning"</formula>
    </cfRule>
    <cfRule type="expression" dxfId="4" priority="6" stopIfTrue="1">
      <formula>C7="Most Fertile"</formula>
    </cfRule>
    <cfRule type="cellIs" dxfId="3" priority="7" stopIfTrue="1" operator="equal">
      <formula>""</formula>
    </cfRule>
  </conditionalFormatting>
  <conditionalFormatting sqref="C7:P7 C9:P9 C11:P11 C13:P13 C15:P15 C17:F17">
    <cfRule type="expression" dxfId="2" priority="8" stopIfTrue="1">
      <formula>C7="Beginning"</formula>
    </cfRule>
    <cfRule type="expression" dxfId="1" priority="9" stopIfTrue="1">
      <formula>C7="Most Fertile"</formula>
    </cfRule>
    <cfRule type="expression" dxfId="0" priority="10" stopIfTrue="1">
      <formula>C6=""</formula>
    </cfRule>
  </conditionalFormatting>
  <hyperlinks>
    <hyperlink ref="A10" r:id="rId1"/>
  </hyperlinks>
  <pageMargins left="0.34" right="0.26" top="0.44" bottom="0.36" header="0.28000000000000003" footer="0.24"/>
  <pageSetup paperSize="9" scale="62" orientation="landscape" horizontalDpi="0" verticalDpi="0" r:id="rId2"/>
  <headerFooter alignWithMargins="0">
    <oddFooter>&amp;C(c) 2009 Exceltemplate.net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5" name="Scroll Bar 8">
              <controlPr defaultSize="0" autoPict="0">
                <anchor moveWithCells="1">
                  <from>
                    <xdr:col>0</xdr:col>
                    <xdr:colOff>161925</xdr:colOff>
                    <xdr:row>1</xdr:row>
                    <xdr:rowOff>57150</xdr:rowOff>
                  </from>
                  <to>
                    <xdr:col>0</xdr:col>
                    <xdr:colOff>962025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Calendar</vt:lpstr>
      <vt:lpstr>Calendar!Print_Area</vt:lpstr>
    </vt:vector>
  </TitlesOfParts>
  <Company>Exceltemplate.net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Musadya</dc:creator>
  <cp:lastModifiedBy>Ridha Musadya</cp:lastModifiedBy>
  <cp:lastPrinted>2009-05-28T17:12:28Z</cp:lastPrinted>
  <dcterms:created xsi:type="dcterms:W3CDTF">2008-10-29T15:28:11Z</dcterms:created>
  <dcterms:modified xsi:type="dcterms:W3CDTF">2011-08-20T03:45:30Z</dcterms:modified>
</cp:coreProperties>
</file>