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 firstSheet="1" activeTab="1"/>
  </bookViews>
  <sheets>
    <sheet name="Sheet1" sheetId="1" state="hidden" r:id="rId1"/>
    <sheet name="Amortization Chart" sheetId="2" r:id="rId2"/>
  </sheets>
  <definedNames>
    <definedName name="Balance">OFFSET(Sheet1!$E$11,0,0,COUNT(Sheet1!$E$11:$E$40,"&gt;0"),1)</definedName>
    <definedName name="Inte">OFFSET(Sheet1!$D$11,0,0,COUNT(Sheet1!$D$11:$D$40,"&gt;0"),1)</definedName>
    <definedName name="Interest">OFFSET(Sheet1!$C$11,0,0,COUNT(Sheet1!$C$11:$C$40,"&gt;0"),1)</definedName>
    <definedName name="Principal">OFFSET(Sheet1!$B$11,0,0,COUNT(Sheet1!$B$11:$B$40,"&gt;0"),1)</definedName>
    <definedName name="_xlnm.Print_Area" localSheetId="1">'Amortization Chart'!$A$1:$W$26</definedName>
  </definedNames>
  <calcPr calcId="144525"/>
</workbook>
</file>

<file path=xl/calcChain.xml><?xml version="1.0" encoding="utf-8"?>
<calcChain xmlns="http://schemas.openxmlformats.org/spreadsheetml/2006/main">
  <c r="U16" i="2" l="1"/>
  <c r="G6" i="1"/>
  <c r="G5" i="1"/>
  <c r="G4" i="1"/>
  <c r="G3" i="1"/>
  <c r="U7" i="2"/>
  <c r="U11" i="2" s="1"/>
  <c r="G7" i="1" l="1"/>
  <c r="I11" i="1"/>
  <c r="I12" i="1" l="1"/>
  <c r="L11" i="1"/>
  <c r="M11" i="1"/>
  <c r="I13" i="1" l="1"/>
  <c r="K11" i="1"/>
  <c r="N11" i="1"/>
  <c r="M12" i="1"/>
  <c r="I14" i="1" l="1"/>
  <c r="I15" i="1" s="1"/>
  <c r="J11" i="1"/>
  <c r="M13" i="1"/>
  <c r="M14" i="1" l="1"/>
  <c r="M15" i="1" s="1"/>
  <c r="L12" i="1"/>
  <c r="I16" i="1"/>
  <c r="K12" i="1" l="1"/>
  <c r="N12" i="1"/>
  <c r="M16" i="1"/>
  <c r="I17" i="1"/>
  <c r="J12" i="1" l="1"/>
  <c r="I18" i="1"/>
  <c r="M17" i="1"/>
  <c r="L13" i="1" l="1"/>
  <c r="M18" i="1"/>
  <c r="I19" i="1"/>
  <c r="N13" i="1" l="1"/>
  <c r="K13" i="1"/>
  <c r="I20" i="1"/>
  <c r="M19" i="1"/>
  <c r="J13" i="1" l="1"/>
  <c r="M20" i="1"/>
  <c r="I21" i="1"/>
  <c r="L14" i="1" l="1"/>
  <c r="I22" i="1"/>
  <c r="M21" i="1"/>
  <c r="N14" i="1" l="1"/>
  <c r="K14" i="1"/>
  <c r="M22" i="1"/>
  <c r="I23" i="1"/>
  <c r="J14" i="1" l="1"/>
  <c r="I24" i="1"/>
  <c r="M23" i="1"/>
  <c r="L15" i="1" l="1"/>
  <c r="M24" i="1"/>
  <c r="I25" i="1"/>
  <c r="K15" i="1" l="1"/>
  <c r="N15" i="1"/>
  <c r="I26" i="1"/>
  <c r="M25" i="1"/>
  <c r="J15" i="1" l="1"/>
  <c r="M26" i="1"/>
  <c r="I27" i="1"/>
  <c r="L16" i="1" l="1"/>
  <c r="M27" i="1"/>
  <c r="I28" i="1"/>
  <c r="K16" i="1" l="1"/>
  <c r="N16" i="1"/>
  <c r="I29" i="1"/>
  <c r="M28" i="1"/>
  <c r="J16" i="1" l="1"/>
  <c r="I30" i="1"/>
  <c r="M29" i="1"/>
  <c r="L17" i="1" l="1"/>
  <c r="I31" i="1"/>
  <c r="M30" i="1"/>
  <c r="K17" i="1" l="1"/>
  <c r="N17" i="1"/>
  <c r="M31" i="1"/>
  <c r="I32" i="1"/>
  <c r="J17" i="1" l="1"/>
  <c r="L18" i="1" s="1"/>
  <c r="M32" i="1"/>
  <c r="I33" i="1"/>
  <c r="N18" i="1" l="1"/>
  <c r="K18" i="1"/>
  <c r="J18" i="1" s="1"/>
  <c r="L19" i="1" s="1"/>
  <c r="I34" i="1"/>
  <c r="M33" i="1"/>
  <c r="N19" i="1" l="1"/>
  <c r="K19" i="1"/>
  <c r="J19" i="1" s="1"/>
  <c r="L20" i="1" s="1"/>
  <c r="M34" i="1"/>
  <c r="I35" i="1"/>
  <c r="K20" i="1" l="1"/>
  <c r="J20" i="1" s="1"/>
  <c r="L21" i="1" s="1"/>
  <c r="N20" i="1"/>
  <c r="M35" i="1"/>
  <c r="I36" i="1"/>
  <c r="K21" i="1" l="1"/>
  <c r="J21" i="1" s="1"/>
  <c r="N21" i="1"/>
  <c r="I37" i="1"/>
  <c r="M36" i="1"/>
  <c r="L22" i="1" l="1"/>
  <c r="I38" i="1"/>
  <c r="M37" i="1"/>
  <c r="C11" i="1" l="1"/>
  <c r="N22" i="1"/>
  <c r="K22" i="1"/>
  <c r="B11" i="1" s="1"/>
  <c r="I39" i="1"/>
  <c r="M38" i="1"/>
  <c r="J22" i="1" l="1"/>
  <c r="M39" i="1"/>
  <c r="I40" i="1"/>
  <c r="E11" i="1" l="1"/>
  <c r="D11" i="1" s="1"/>
  <c r="L23" i="1"/>
  <c r="M40" i="1"/>
  <c r="I41" i="1"/>
  <c r="N23" i="1" l="1"/>
  <c r="K23" i="1"/>
  <c r="J23" i="1" s="1"/>
  <c r="I42" i="1"/>
  <c r="M41" i="1"/>
  <c r="L24" i="1" l="1"/>
  <c r="M42" i="1"/>
  <c r="I43" i="1"/>
  <c r="N24" i="1" l="1"/>
  <c r="K24" i="1"/>
  <c r="J24" i="1" s="1"/>
  <c r="L25" i="1" s="1"/>
  <c r="M43" i="1"/>
  <c r="I44" i="1"/>
  <c r="K25" i="1" l="1"/>
  <c r="J25" i="1" s="1"/>
  <c r="N25" i="1"/>
  <c r="I45" i="1"/>
  <c r="M44" i="1"/>
  <c r="L26" i="1" l="1"/>
  <c r="I46" i="1"/>
  <c r="M45" i="1"/>
  <c r="K26" i="1" l="1"/>
  <c r="J26" i="1" s="1"/>
  <c r="N26" i="1"/>
  <c r="I47" i="1"/>
  <c r="M46" i="1"/>
  <c r="L27" i="1" l="1"/>
  <c r="M47" i="1"/>
  <c r="I48" i="1"/>
  <c r="N27" i="1" l="1"/>
  <c r="K27" i="1"/>
  <c r="J27" i="1" s="1"/>
  <c r="L28" i="1" s="1"/>
  <c r="M48" i="1"/>
  <c r="I49" i="1"/>
  <c r="N28" i="1" l="1"/>
  <c r="K28" i="1"/>
  <c r="J28" i="1" s="1"/>
  <c r="L29" i="1" s="1"/>
  <c r="I50" i="1"/>
  <c r="M49" i="1"/>
  <c r="N29" i="1" l="1"/>
  <c r="K29" i="1"/>
  <c r="J29" i="1" s="1"/>
  <c r="L30" i="1" s="1"/>
  <c r="M50" i="1"/>
  <c r="I51" i="1"/>
  <c r="K30" i="1" l="1"/>
  <c r="J30" i="1" s="1"/>
  <c r="L31" i="1" s="1"/>
  <c r="N30" i="1"/>
  <c r="M51" i="1"/>
  <c r="I52" i="1"/>
  <c r="N31" i="1" l="1"/>
  <c r="K31" i="1"/>
  <c r="J31" i="1" s="1"/>
  <c r="L32" i="1" s="1"/>
  <c r="I53" i="1"/>
  <c r="M52" i="1"/>
  <c r="N32" i="1" l="1"/>
  <c r="K32" i="1"/>
  <c r="J32" i="1" s="1"/>
  <c r="L33" i="1" s="1"/>
  <c r="K33" i="1" s="1"/>
  <c r="J33" i="1" s="1"/>
  <c r="I54" i="1"/>
  <c r="M53" i="1"/>
  <c r="N33" i="1" l="1"/>
  <c r="L34" i="1"/>
  <c r="I55" i="1"/>
  <c r="M54" i="1"/>
  <c r="M55" i="1" l="1"/>
  <c r="I56" i="1"/>
  <c r="N34" i="1"/>
  <c r="K34" i="1"/>
  <c r="J34" i="1" l="1"/>
  <c r="E12" i="1" s="1"/>
  <c r="M56" i="1"/>
  <c r="I57" i="1"/>
  <c r="B12" i="1" l="1"/>
  <c r="C12" i="1"/>
  <c r="L35" i="1"/>
  <c r="I58" i="1"/>
  <c r="M57" i="1"/>
  <c r="D12" i="1" l="1"/>
  <c r="N35" i="1"/>
  <c r="K35" i="1"/>
  <c r="J35" i="1" s="1"/>
  <c r="L36" i="1" s="1"/>
  <c r="M58" i="1"/>
  <c r="I59" i="1"/>
  <c r="N36" i="1" l="1"/>
  <c r="K36" i="1"/>
  <c r="M59" i="1"/>
  <c r="I60" i="1"/>
  <c r="J36" i="1" l="1"/>
  <c r="L37" i="1" s="1"/>
  <c r="I61" i="1"/>
  <c r="M60" i="1"/>
  <c r="N37" i="1" l="1"/>
  <c r="K37" i="1"/>
  <c r="I62" i="1"/>
  <c r="M61" i="1"/>
  <c r="J37" i="1" l="1"/>
  <c r="L38" i="1" s="1"/>
  <c r="I63" i="1"/>
  <c r="M62" i="1"/>
  <c r="M63" i="1" l="1"/>
  <c r="I64" i="1"/>
  <c r="N38" i="1"/>
  <c r="K38" i="1"/>
  <c r="J38" i="1" l="1"/>
  <c r="L39" i="1" s="1"/>
  <c r="M64" i="1"/>
  <c r="I65" i="1"/>
  <c r="N39" i="1" l="1"/>
  <c r="K39" i="1"/>
  <c r="I66" i="1"/>
  <c r="M65" i="1"/>
  <c r="J39" i="1" l="1"/>
  <c r="L40" i="1" s="1"/>
  <c r="M66" i="1"/>
  <c r="I67" i="1"/>
  <c r="K40" i="1" l="1"/>
  <c r="J40" i="1" s="1"/>
  <c r="N40" i="1"/>
  <c r="M67" i="1"/>
  <c r="I68" i="1"/>
  <c r="L41" i="1" l="1"/>
  <c r="I69" i="1"/>
  <c r="M68" i="1"/>
  <c r="N41" i="1" l="1"/>
  <c r="K41" i="1"/>
  <c r="J41" i="1" s="1"/>
  <c r="I70" i="1"/>
  <c r="M69" i="1"/>
  <c r="L42" i="1" l="1"/>
  <c r="I71" i="1"/>
  <c r="M70" i="1"/>
  <c r="M71" i="1" l="1"/>
  <c r="I72" i="1"/>
  <c r="N42" i="1"/>
  <c r="K42" i="1"/>
  <c r="J42" i="1" s="1"/>
  <c r="L43" i="1" l="1"/>
  <c r="M72" i="1"/>
  <c r="I73" i="1"/>
  <c r="N43" i="1" l="1"/>
  <c r="K43" i="1"/>
  <c r="J43" i="1" s="1"/>
  <c r="I74" i="1"/>
  <c r="M73" i="1"/>
  <c r="M74" i="1" l="1"/>
  <c r="I75" i="1"/>
  <c r="L44" i="1"/>
  <c r="K44" i="1" l="1"/>
  <c r="J44" i="1" s="1"/>
  <c r="N44" i="1"/>
  <c r="M75" i="1"/>
  <c r="I76" i="1"/>
  <c r="I77" i="1" l="1"/>
  <c r="M76" i="1"/>
  <c r="L45" i="1"/>
  <c r="I78" i="1" l="1"/>
  <c r="M77" i="1"/>
  <c r="N45" i="1"/>
  <c r="K45" i="1"/>
  <c r="J45" i="1" s="1"/>
  <c r="I79" i="1" l="1"/>
  <c r="M78" i="1"/>
  <c r="L46" i="1"/>
  <c r="N46" i="1" l="1"/>
  <c r="K46" i="1"/>
  <c r="M79" i="1"/>
  <c r="I80" i="1"/>
  <c r="J46" i="1" l="1"/>
  <c r="E13" i="1" s="1"/>
  <c r="M80" i="1"/>
  <c r="I81" i="1"/>
  <c r="C13" i="1" l="1"/>
  <c r="B13" i="1"/>
  <c r="L47" i="1"/>
  <c r="I82" i="1"/>
  <c r="M81" i="1"/>
  <c r="D13" i="1" l="1"/>
  <c r="N47" i="1"/>
  <c r="K47" i="1"/>
  <c r="M82" i="1"/>
  <c r="I83" i="1"/>
  <c r="J47" i="1" l="1"/>
  <c r="L48" i="1" s="1"/>
  <c r="M83" i="1"/>
  <c r="I84" i="1"/>
  <c r="N48" i="1" l="1"/>
  <c r="K48" i="1"/>
  <c r="M84" i="1"/>
  <c r="I85" i="1"/>
  <c r="J48" i="1" l="1"/>
  <c r="L49" i="1" s="1"/>
  <c r="N49" i="1" s="1"/>
  <c r="I86" i="1"/>
  <c r="M85" i="1"/>
  <c r="K49" i="1" l="1"/>
  <c r="J49" i="1" s="1"/>
  <c r="L50" i="1" s="1"/>
  <c r="M86" i="1"/>
  <c r="I87" i="1"/>
  <c r="I88" i="1" l="1"/>
  <c r="M87" i="1"/>
  <c r="N50" i="1"/>
  <c r="K50" i="1"/>
  <c r="J50" i="1" l="1"/>
  <c r="L51" i="1" s="1"/>
  <c r="M88" i="1"/>
  <c r="I89" i="1"/>
  <c r="N51" i="1" l="1"/>
  <c r="K51" i="1"/>
  <c r="I90" i="1"/>
  <c r="M89" i="1"/>
  <c r="J51" i="1" l="1"/>
  <c r="L52" i="1" s="1"/>
  <c r="M90" i="1"/>
  <c r="I91" i="1"/>
  <c r="I92" i="1" l="1"/>
  <c r="M91" i="1"/>
  <c r="K52" i="1"/>
  <c r="N52" i="1"/>
  <c r="J52" i="1" l="1"/>
  <c r="L53" i="1" s="1"/>
  <c r="M92" i="1"/>
  <c r="I93" i="1"/>
  <c r="I94" i="1" l="1"/>
  <c r="M93" i="1"/>
  <c r="N53" i="1"/>
  <c r="K53" i="1"/>
  <c r="J53" i="1" s="1"/>
  <c r="L54" i="1" l="1"/>
  <c r="M94" i="1"/>
  <c r="I95" i="1"/>
  <c r="I96" i="1" l="1"/>
  <c r="M95" i="1"/>
  <c r="N54" i="1"/>
  <c r="K54" i="1"/>
  <c r="J54" i="1" s="1"/>
  <c r="M96" i="1" l="1"/>
  <c r="I97" i="1"/>
  <c r="L55" i="1"/>
  <c r="I98" i="1" l="1"/>
  <c r="M97" i="1"/>
  <c r="N55" i="1"/>
  <c r="K55" i="1"/>
  <c r="J55" i="1" s="1"/>
  <c r="L56" i="1" l="1"/>
  <c r="M98" i="1"/>
  <c r="I99" i="1"/>
  <c r="I100" i="1" l="1"/>
  <c r="M99" i="1"/>
  <c r="N56" i="1"/>
  <c r="K56" i="1"/>
  <c r="J56" i="1" s="1"/>
  <c r="M100" i="1" l="1"/>
  <c r="I101" i="1"/>
  <c r="L57" i="1"/>
  <c r="N57" i="1" l="1"/>
  <c r="K57" i="1"/>
  <c r="J57" i="1" s="1"/>
  <c r="I102" i="1"/>
  <c r="M101" i="1"/>
  <c r="M102" i="1" l="1"/>
  <c r="I103" i="1"/>
  <c r="L58" i="1"/>
  <c r="K58" i="1" l="1"/>
  <c r="N58" i="1"/>
  <c r="I104" i="1"/>
  <c r="M103" i="1"/>
  <c r="J58" i="1" l="1"/>
  <c r="E14" i="1" s="1"/>
  <c r="M104" i="1"/>
  <c r="I105" i="1"/>
  <c r="C14" i="1" l="1"/>
  <c r="B14" i="1"/>
  <c r="L59" i="1"/>
  <c r="I106" i="1"/>
  <c r="M105" i="1"/>
  <c r="D14" i="1" l="1"/>
  <c r="K59" i="1"/>
  <c r="J59" i="1" s="1"/>
  <c r="L60" i="1" s="1"/>
  <c r="N59" i="1"/>
  <c r="M106" i="1"/>
  <c r="I107" i="1"/>
  <c r="I108" i="1" l="1"/>
  <c r="M107" i="1"/>
  <c r="K60" i="1"/>
  <c r="N60" i="1"/>
  <c r="J60" i="1" l="1"/>
  <c r="L61" i="1" s="1"/>
  <c r="M108" i="1"/>
  <c r="I109" i="1"/>
  <c r="N61" i="1" l="1"/>
  <c r="K61" i="1"/>
  <c r="I110" i="1"/>
  <c r="M109" i="1"/>
  <c r="J61" i="1" l="1"/>
  <c r="L62" i="1" s="1"/>
  <c r="M110" i="1"/>
  <c r="I111" i="1"/>
  <c r="I112" i="1" l="1"/>
  <c r="M111" i="1"/>
  <c r="N62" i="1"/>
  <c r="K62" i="1"/>
  <c r="J62" i="1" l="1"/>
  <c r="L63" i="1" s="1"/>
  <c r="M112" i="1"/>
  <c r="I113" i="1"/>
  <c r="N63" i="1" l="1"/>
  <c r="K63" i="1"/>
  <c r="I114" i="1"/>
  <c r="M113" i="1"/>
  <c r="J63" i="1" l="1"/>
  <c r="L64" i="1" s="1"/>
  <c r="M114" i="1"/>
  <c r="I115" i="1"/>
  <c r="I116" i="1" l="1"/>
  <c r="M115" i="1"/>
  <c r="N64" i="1"/>
  <c r="K64" i="1"/>
  <c r="J64" i="1" s="1"/>
  <c r="L65" i="1" l="1"/>
  <c r="M116" i="1"/>
  <c r="I117" i="1"/>
  <c r="I118" i="1" l="1"/>
  <c r="M117" i="1"/>
  <c r="N65" i="1"/>
  <c r="K65" i="1"/>
  <c r="J65" i="1" s="1"/>
  <c r="M118" i="1" l="1"/>
  <c r="I119" i="1"/>
  <c r="L66" i="1"/>
  <c r="N66" i="1" l="1"/>
  <c r="K66" i="1"/>
  <c r="J66" i="1" s="1"/>
  <c r="I120" i="1"/>
  <c r="M119" i="1"/>
  <c r="M120" i="1" l="1"/>
  <c r="I121" i="1"/>
  <c r="L67" i="1"/>
  <c r="I122" i="1" l="1"/>
  <c r="M121" i="1"/>
  <c r="N67" i="1"/>
  <c r="K67" i="1"/>
  <c r="J67" i="1" s="1"/>
  <c r="M122" i="1" l="1"/>
  <c r="I123" i="1"/>
  <c r="L68" i="1"/>
  <c r="I124" i="1" l="1"/>
  <c r="M123" i="1"/>
  <c r="K68" i="1"/>
  <c r="J68" i="1" s="1"/>
  <c r="N68" i="1"/>
  <c r="M124" i="1" l="1"/>
  <c r="I125" i="1"/>
  <c r="L69" i="1"/>
  <c r="N69" i="1" l="1"/>
  <c r="K69" i="1"/>
  <c r="J69" i="1" s="1"/>
  <c r="I126" i="1"/>
  <c r="M125" i="1"/>
  <c r="L70" i="1" l="1"/>
  <c r="M126" i="1"/>
  <c r="I127" i="1"/>
  <c r="I128" i="1" l="1"/>
  <c r="M127" i="1"/>
  <c r="N70" i="1"/>
  <c r="K70" i="1"/>
  <c r="J70" i="1" l="1"/>
  <c r="E15" i="1" s="1"/>
  <c r="M128" i="1"/>
  <c r="I129" i="1"/>
  <c r="C15" i="1" l="1"/>
  <c r="B15" i="1"/>
  <c r="L71" i="1"/>
  <c r="N71" i="1" s="1"/>
  <c r="I130" i="1"/>
  <c r="M129" i="1"/>
  <c r="D15" i="1" l="1"/>
  <c r="K71" i="1"/>
  <c r="J71" i="1" s="1"/>
  <c r="L72" i="1" s="1"/>
  <c r="M130" i="1"/>
  <c r="I131" i="1"/>
  <c r="I132" i="1" l="1"/>
  <c r="M131" i="1"/>
  <c r="N72" i="1"/>
  <c r="K72" i="1"/>
  <c r="J72" i="1" l="1"/>
  <c r="L73" i="1" s="1"/>
  <c r="I133" i="1"/>
  <c r="M132" i="1"/>
  <c r="M133" i="1" l="1"/>
  <c r="I134" i="1"/>
  <c r="N73" i="1"/>
  <c r="K73" i="1"/>
  <c r="J73" i="1" l="1"/>
  <c r="L74" i="1" s="1"/>
  <c r="M134" i="1"/>
  <c r="I135" i="1"/>
  <c r="M135" i="1" l="1"/>
  <c r="I136" i="1"/>
  <c r="K74" i="1"/>
  <c r="N74" i="1"/>
  <c r="J74" i="1" l="1"/>
  <c r="L75" i="1" s="1"/>
  <c r="I137" i="1"/>
  <c r="M136" i="1"/>
  <c r="I138" i="1" l="1"/>
  <c r="M137" i="1"/>
  <c r="N75" i="1"/>
  <c r="K75" i="1"/>
  <c r="J75" i="1" l="1"/>
  <c r="L76" i="1" s="1"/>
  <c r="M138" i="1"/>
  <c r="I139" i="1"/>
  <c r="I140" i="1" l="1"/>
  <c r="M139" i="1"/>
  <c r="N76" i="1"/>
  <c r="K76" i="1"/>
  <c r="J76" i="1" s="1"/>
  <c r="L77" i="1" l="1"/>
  <c r="I141" i="1"/>
  <c r="M140" i="1"/>
  <c r="M141" i="1" l="1"/>
  <c r="I142" i="1"/>
  <c r="N77" i="1"/>
  <c r="K77" i="1"/>
  <c r="J77" i="1" s="1"/>
  <c r="L78" i="1" l="1"/>
  <c r="M142" i="1"/>
  <c r="I143" i="1"/>
  <c r="N78" i="1" l="1"/>
  <c r="K78" i="1"/>
  <c r="J78" i="1" s="1"/>
  <c r="M143" i="1"/>
  <c r="I144" i="1"/>
  <c r="L79" i="1" l="1"/>
  <c r="I145" i="1"/>
  <c r="M144" i="1"/>
  <c r="K79" i="1" l="1"/>
  <c r="J79" i="1" s="1"/>
  <c r="N79" i="1"/>
  <c r="I146" i="1"/>
  <c r="M145" i="1"/>
  <c r="M146" i="1" l="1"/>
  <c r="I147" i="1"/>
  <c r="L80" i="1"/>
  <c r="N80" i="1" l="1"/>
  <c r="K80" i="1"/>
  <c r="J80" i="1" s="1"/>
  <c r="I148" i="1"/>
  <c r="M147" i="1"/>
  <c r="I149" i="1" l="1"/>
  <c r="M148" i="1"/>
  <c r="L81" i="1"/>
  <c r="N81" i="1" l="1"/>
  <c r="K81" i="1"/>
  <c r="J81" i="1" s="1"/>
  <c r="M149" i="1"/>
  <c r="I150" i="1"/>
  <c r="L82" i="1" l="1"/>
  <c r="M150" i="1"/>
  <c r="I151" i="1"/>
  <c r="N82" i="1" l="1"/>
  <c r="K82" i="1"/>
  <c r="M151" i="1"/>
  <c r="I152" i="1"/>
  <c r="J82" i="1" l="1"/>
  <c r="E16" i="1" s="1"/>
  <c r="I153" i="1"/>
  <c r="M152" i="1"/>
  <c r="C16" i="1" l="1"/>
  <c r="B16" i="1"/>
  <c r="L83" i="1"/>
  <c r="I154" i="1"/>
  <c r="M153" i="1"/>
  <c r="D16" i="1" l="1"/>
  <c r="K83" i="1"/>
  <c r="J83" i="1" s="1"/>
  <c r="L84" i="1" s="1"/>
  <c r="N83" i="1"/>
  <c r="M154" i="1"/>
  <c r="I155" i="1"/>
  <c r="N84" i="1" l="1"/>
  <c r="K84" i="1"/>
  <c r="I156" i="1"/>
  <c r="M155" i="1"/>
  <c r="J84" i="1" l="1"/>
  <c r="L85" i="1" s="1"/>
  <c r="I157" i="1"/>
  <c r="M156" i="1"/>
  <c r="M157" i="1" l="1"/>
  <c r="I158" i="1"/>
  <c r="N85" i="1"/>
  <c r="K85" i="1"/>
  <c r="J85" i="1" l="1"/>
  <c r="L86" i="1" s="1"/>
  <c r="M158" i="1"/>
  <c r="I159" i="1"/>
  <c r="N86" i="1" l="1"/>
  <c r="K86" i="1"/>
  <c r="M159" i="1"/>
  <c r="I160" i="1"/>
  <c r="J86" i="1" l="1"/>
  <c r="L87" i="1" s="1"/>
  <c r="I161" i="1"/>
  <c r="M160" i="1"/>
  <c r="I162" i="1" l="1"/>
  <c r="M161" i="1"/>
  <c r="N87" i="1"/>
  <c r="K87" i="1"/>
  <c r="J87" i="1" l="1"/>
  <c r="L88" i="1" s="1"/>
  <c r="M162" i="1"/>
  <c r="I163" i="1"/>
  <c r="I164" i="1" l="1"/>
  <c r="M163" i="1"/>
  <c r="N88" i="1"/>
  <c r="K88" i="1"/>
  <c r="J88" i="1" s="1"/>
  <c r="I165" i="1" l="1"/>
  <c r="M164" i="1"/>
  <c r="L89" i="1"/>
  <c r="M165" i="1" l="1"/>
  <c r="I166" i="1"/>
  <c r="N89" i="1"/>
  <c r="K89" i="1"/>
  <c r="J89" i="1" s="1"/>
  <c r="I167" i="1" l="1"/>
  <c r="M166" i="1"/>
  <c r="L90" i="1"/>
  <c r="M167" i="1" l="1"/>
  <c r="I168" i="1"/>
  <c r="N90" i="1"/>
  <c r="K90" i="1"/>
  <c r="J90" i="1" s="1"/>
  <c r="I169" i="1" l="1"/>
  <c r="M168" i="1"/>
  <c r="L91" i="1"/>
  <c r="N91" i="1" l="1"/>
  <c r="K91" i="1"/>
  <c r="J91" i="1" s="1"/>
  <c r="M169" i="1"/>
  <c r="I170" i="1"/>
  <c r="I171" i="1" l="1"/>
  <c r="M170" i="1"/>
  <c r="L92" i="1"/>
  <c r="N92" i="1" l="1"/>
  <c r="K92" i="1"/>
  <c r="J92" i="1" s="1"/>
  <c r="M171" i="1"/>
  <c r="I172" i="1"/>
  <c r="L93" i="1" l="1"/>
  <c r="I173" i="1"/>
  <c r="M172" i="1"/>
  <c r="M173" i="1" l="1"/>
  <c r="I174" i="1"/>
  <c r="N93" i="1"/>
  <c r="K93" i="1"/>
  <c r="J93" i="1" s="1"/>
  <c r="I175" i="1" l="1"/>
  <c r="M174" i="1"/>
  <c r="L94" i="1"/>
  <c r="M175" i="1" l="1"/>
  <c r="I176" i="1"/>
  <c r="N94" i="1"/>
  <c r="K94" i="1"/>
  <c r="J94" i="1" l="1"/>
  <c r="E17" i="1" s="1"/>
  <c r="I177" i="1"/>
  <c r="M176" i="1"/>
  <c r="C17" i="1" l="1"/>
  <c r="B17" i="1"/>
  <c r="L95" i="1"/>
  <c r="M177" i="1"/>
  <c r="I178" i="1"/>
  <c r="D17" i="1" l="1"/>
  <c r="K95" i="1"/>
  <c r="N95" i="1"/>
  <c r="I179" i="1"/>
  <c r="M178" i="1"/>
  <c r="J95" i="1" l="1"/>
  <c r="L96" i="1" s="1"/>
  <c r="M179" i="1"/>
  <c r="I180" i="1"/>
  <c r="K96" i="1" l="1"/>
  <c r="N96" i="1"/>
  <c r="I181" i="1"/>
  <c r="M180" i="1"/>
  <c r="J96" i="1" l="1"/>
  <c r="L97" i="1" s="1"/>
  <c r="K97" i="1" s="1"/>
  <c r="I182" i="1"/>
  <c r="M181" i="1"/>
  <c r="N97" i="1" l="1"/>
  <c r="J97" i="1"/>
  <c r="L98" i="1" s="1"/>
  <c r="I183" i="1"/>
  <c r="M182" i="1"/>
  <c r="K98" i="1" l="1"/>
  <c r="N98" i="1"/>
  <c r="I184" i="1"/>
  <c r="M183" i="1"/>
  <c r="J98" i="1" l="1"/>
  <c r="L99" i="1" s="1"/>
  <c r="M184" i="1"/>
  <c r="I185" i="1"/>
  <c r="N99" i="1" l="1"/>
  <c r="K99" i="1"/>
  <c r="M185" i="1"/>
  <c r="I186" i="1"/>
  <c r="J99" i="1" l="1"/>
  <c r="L100" i="1" s="1"/>
  <c r="M186" i="1"/>
  <c r="I187" i="1"/>
  <c r="I188" i="1" l="1"/>
  <c r="M187" i="1"/>
  <c r="N100" i="1"/>
  <c r="K100" i="1"/>
  <c r="J100" i="1" l="1"/>
  <c r="L101" i="1" s="1"/>
  <c r="I189" i="1"/>
  <c r="M188" i="1"/>
  <c r="I190" i="1" l="1"/>
  <c r="M189" i="1"/>
  <c r="N101" i="1"/>
  <c r="K101" i="1"/>
  <c r="J101" i="1" s="1"/>
  <c r="L102" i="1" l="1"/>
  <c r="I191" i="1"/>
  <c r="M190" i="1"/>
  <c r="N102" i="1" l="1"/>
  <c r="K102" i="1"/>
  <c r="J102" i="1" s="1"/>
  <c r="I192" i="1"/>
  <c r="M191" i="1"/>
  <c r="L103" i="1" l="1"/>
  <c r="M192" i="1"/>
  <c r="I193" i="1"/>
  <c r="M193" i="1" l="1"/>
  <c r="I194" i="1"/>
  <c r="N103" i="1"/>
  <c r="K103" i="1"/>
  <c r="J103" i="1" s="1"/>
  <c r="L104" i="1" l="1"/>
  <c r="M194" i="1"/>
  <c r="I195" i="1"/>
  <c r="I196" i="1" l="1"/>
  <c r="M195" i="1"/>
  <c r="N104" i="1"/>
  <c r="K104" i="1"/>
  <c r="J104" i="1" s="1"/>
  <c r="I197" i="1" l="1"/>
  <c r="M196" i="1"/>
  <c r="L105" i="1"/>
  <c r="I198" i="1" l="1"/>
  <c r="M197" i="1"/>
  <c r="N105" i="1"/>
  <c r="K105" i="1"/>
  <c r="J105" i="1" s="1"/>
  <c r="L106" i="1" l="1"/>
  <c r="I199" i="1"/>
  <c r="M198" i="1"/>
  <c r="N106" i="1" l="1"/>
  <c r="K106" i="1"/>
  <c r="I200" i="1"/>
  <c r="M199" i="1"/>
  <c r="J106" i="1" l="1"/>
  <c r="E18" i="1" s="1"/>
  <c r="M200" i="1"/>
  <c r="I201" i="1"/>
  <c r="C18" i="1" l="1"/>
  <c r="B18" i="1"/>
  <c r="L107" i="1"/>
  <c r="N107" i="1" s="1"/>
  <c r="M201" i="1"/>
  <c r="I202" i="1"/>
  <c r="D18" i="1" l="1"/>
  <c r="K107" i="1"/>
  <c r="J107" i="1" s="1"/>
  <c r="L108" i="1" s="1"/>
  <c r="M202" i="1"/>
  <c r="I203" i="1"/>
  <c r="I204" i="1" l="1"/>
  <c r="M203" i="1"/>
  <c r="N108" i="1"/>
  <c r="K108" i="1"/>
  <c r="J108" i="1" l="1"/>
  <c r="L109" i="1" s="1"/>
  <c r="I205" i="1"/>
  <c r="M204" i="1"/>
  <c r="I206" i="1" l="1"/>
  <c r="M205" i="1"/>
  <c r="N109" i="1"/>
  <c r="K109" i="1"/>
  <c r="J109" i="1" l="1"/>
  <c r="L110" i="1" s="1"/>
  <c r="I207" i="1"/>
  <c r="M206" i="1"/>
  <c r="N110" i="1" l="1"/>
  <c r="K110" i="1"/>
  <c r="I208" i="1"/>
  <c r="M207" i="1"/>
  <c r="J110" i="1" l="1"/>
  <c r="L111" i="1" s="1"/>
  <c r="M208" i="1"/>
  <c r="I209" i="1"/>
  <c r="N111" i="1" l="1"/>
  <c r="K111" i="1"/>
  <c r="M209" i="1"/>
  <c r="I210" i="1"/>
  <c r="J111" i="1" l="1"/>
  <c r="L112" i="1" s="1"/>
  <c r="M210" i="1"/>
  <c r="I211" i="1"/>
  <c r="I212" i="1" l="1"/>
  <c r="M211" i="1"/>
  <c r="N112" i="1"/>
  <c r="K112" i="1"/>
  <c r="J112" i="1" s="1"/>
  <c r="I213" i="1" l="1"/>
  <c r="M212" i="1"/>
  <c r="L113" i="1"/>
  <c r="K113" i="1" l="1"/>
  <c r="J113" i="1" s="1"/>
  <c r="N113" i="1"/>
  <c r="I214" i="1"/>
  <c r="M213" i="1"/>
  <c r="I215" i="1" l="1"/>
  <c r="M214" i="1"/>
  <c r="L114" i="1"/>
  <c r="K114" i="1" l="1"/>
  <c r="J114" i="1" s="1"/>
  <c r="N114" i="1"/>
  <c r="I216" i="1"/>
  <c r="M215" i="1"/>
  <c r="I217" i="1" l="1"/>
  <c r="M216" i="1"/>
  <c r="L115" i="1"/>
  <c r="N115" i="1" l="1"/>
  <c r="K115" i="1"/>
  <c r="J115" i="1" s="1"/>
  <c r="I218" i="1"/>
  <c r="M217" i="1"/>
  <c r="M218" i="1" l="1"/>
  <c r="I219" i="1"/>
  <c r="L116" i="1"/>
  <c r="I220" i="1" l="1"/>
  <c r="M219" i="1"/>
  <c r="N116" i="1"/>
  <c r="K116" i="1"/>
  <c r="J116" i="1" s="1"/>
  <c r="L117" i="1" l="1"/>
  <c r="I221" i="1"/>
  <c r="M220" i="1"/>
  <c r="I222" i="1" l="1"/>
  <c r="M221" i="1"/>
  <c r="N117" i="1"/>
  <c r="K117" i="1"/>
  <c r="J117" i="1" s="1"/>
  <c r="M222" i="1" l="1"/>
  <c r="I223" i="1"/>
  <c r="L118" i="1"/>
  <c r="N118" i="1" l="1"/>
  <c r="K118" i="1"/>
  <c r="I224" i="1"/>
  <c r="M223" i="1"/>
  <c r="J118" i="1" l="1"/>
  <c r="E19" i="1" s="1"/>
  <c r="I225" i="1"/>
  <c r="M224" i="1"/>
  <c r="C19" i="1" l="1"/>
  <c r="B19" i="1"/>
  <c r="L119" i="1"/>
  <c r="K119" i="1" s="1"/>
  <c r="I226" i="1"/>
  <c r="M225" i="1"/>
  <c r="D19" i="1" l="1"/>
  <c r="N119" i="1"/>
  <c r="J119" i="1"/>
  <c r="L120" i="1" s="1"/>
  <c r="M226" i="1"/>
  <c r="I227" i="1"/>
  <c r="N120" i="1" l="1"/>
  <c r="K120" i="1"/>
  <c r="I228" i="1"/>
  <c r="M227" i="1"/>
  <c r="J120" i="1" l="1"/>
  <c r="L121" i="1" s="1"/>
  <c r="I229" i="1"/>
  <c r="M228" i="1"/>
  <c r="I230" i="1" l="1"/>
  <c r="M229" i="1"/>
  <c r="N121" i="1"/>
  <c r="K121" i="1"/>
  <c r="J121" i="1" l="1"/>
  <c r="L122" i="1" s="1"/>
  <c r="M230" i="1"/>
  <c r="I231" i="1"/>
  <c r="I232" i="1" l="1"/>
  <c r="M231" i="1"/>
  <c r="N122" i="1"/>
  <c r="K122" i="1"/>
  <c r="J122" i="1" l="1"/>
  <c r="L123" i="1" s="1"/>
  <c r="I233" i="1"/>
  <c r="M232" i="1"/>
  <c r="I234" i="1" l="1"/>
  <c r="M233" i="1"/>
  <c r="N123" i="1"/>
  <c r="K123" i="1"/>
  <c r="J123" i="1" l="1"/>
  <c r="L124" i="1" s="1"/>
  <c r="M234" i="1"/>
  <c r="I235" i="1"/>
  <c r="N124" i="1" l="1"/>
  <c r="K124" i="1"/>
  <c r="J124" i="1" s="1"/>
  <c r="I236" i="1"/>
  <c r="M235" i="1"/>
  <c r="I237" i="1" l="1"/>
  <c r="M236" i="1"/>
  <c r="L125" i="1"/>
  <c r="I238" i="1" l="1"/>
  <c r="M237" i="1"/>
  <c r="N125" i="1"/>
  <c r="K125" i="1"/>
  <c r="J125" i="1" s="1"/>
  <c r="L126" i="1" l="1"/>
  <c r="M238" i="1"/>
  <c r="I239" i="1"/>
  <c r="I240" i="1" l="1"/>
  <c r="M239" i="1"/>
  <c r="K126" i="1"/>
  <c r="J126" i="1" s="1"/>
  <c r="N126" i="1"/>
  <c r="I241" i="1" l="1"/>
  <c r="M240" i="1"/>
  <c r="L127" i="1"/>
  <c r="K127" i="1" l="1"/>
  <c r="J127" i="1" s="1"/>
  <c r="N127" i="1"/>
  <c r="I242" i="1"/>
  <c r="M241" i="1"/>
  <c r="M242" i="1" l="1"/>
  <c r="I243" i="1"/>
  <c r="L128" i="1"/>
  <c r="I244" i="1" l="1"/>
  <c r="M243" i="1"/>
  <c r="N128" i="1"/>
  <c r="K128" i="1"/>
  <c r="J128" i="1" s="1"/>
  <c r="L129" i="1" l="1"/>
  <c r="I245" i="1"/>
  <c r="M244" i="1"/>
  <c r="I246" i="1" l="1"/>
  <c r="M245" i="1"/>
  <c r="N129" i="1"/>
  <c r="K129" i="1"/>
  <c r="J129" i="1" s="1"/>
  <c r="M246" i="1" l="1"/>
  <c r="I247" i="1"/>
  <c r="L130" i="1"/>
  <c r="I248" i="1" l="1"/>
  <c r="M247" i="1"/>
  <c r="N130" i="1"/>
  <c r="K130" i="1"/>
  <c r="J130" i="1" l="1"/>
  <c r="E20" i="1" s="1"/>
  <c r="I249" i="1"/>
  <c r="M248" i="1"/>
  <c r="C20" i="1" l="1"/>
  <c r="B20" i="1"/>
  <c r="L131" i="1"/>
  <c r="I250" i="1"/>
  <c r="M249" i="1"/>
  <c r="D20" i="1" l="1"/>
  <c r="N131" i="1"/>
  <c r="K131" i="1"/>
  <c r="M250" i="1"/>
  <c r="I251" i="1"/>
  <c r="J131" i="1" l="1"/>
  <c r="L132" i="1" s="1"/>
  <c r="K132" i="1" s="1"/>
  <c r="I252" i="1"/>
  <c r="M251" i="1"/>
  <c r="N132" i="1" l="1"/>
  <c r="J132" i="1"/>
  <c r="L133" i="1" s="1"/>
  <c r="I253" i="1"/>
  <c r="M252" i="1"/>
  <c r="I254" i="1" l="1"/>
  <c r="M253" i="1"/>
  <c r="N133" i="1"/>
  <c r="K133" i="1"/>
  <c r="J133" i="1" l="1"/>
  <c r="L134" i="1" s="1"/>
  <c r="M254" i="1"/>
  <c r="I255" i="1"/>
  <c r="I256" i="1" l="1"/>
  <c r="M255" i="1"/>
  <c r="N134" i="1"/>
  <c r="K134" i="1"/>
  <c r="J134" i="1" l="1"/>
  <c r="L135" i="1" s="1"/>
  <c r="M256" i="1"/>
  <c r="I257" i="1"/>
  <c r="I258" i="1" l="1"/>
  <c r="M257" i="1"/>
  <c r="K135" i="1"/>
  <c r="N135" i="1"/>
  <c r="J135" i="1" l="1"/>
  <c r="L136" i="1" s="1"/>
  <c r="M258" i="1"/>
  <c r="I259" i="1"/>
  <c r="N136" i="1" l="1"/>
  <c r="K136" i="1"/>
  <c r="J136" i="1" s="1"/>
  <c r="I260" i="1"/>
  <c r="M259" i="1"/>
  <c r="I261" i="1" l="1"/>
  <c r="M260" i="1"/>
  <c r="L137" i="1"/>
  <c r="N137" i="1" l="1"/>
  <c r="K137" i="1"/>
  <c r="J137" i="1" s="1"/>
  <c r="M261" i="1"/>
  <c r="I262" i="1"/>
  <c r="I263" i="1" l="1"/>
  <c r="M262" i="1"/>
  <c r="L138" i="1"/>
  <c r="M263" i="1" l="1"/>
  <c r="I264" i="1"/>
  <c r="N138" i="1"/>
  <c r="K138" i="1"/>
  <c r="J138" i="1" s="1"/>
  <c r="I265" i="1" l="1"/>
  <c r="M264" i="1"/>
  <c r="L139" i="1"/>
  <c r="N139" i="1" l="1"/>
  <c r="K139" i="1"/>
  <c r="J139" i="1" s="1"/>
  <c r="M265" i="1"/>
  <c r="I266" i="1"/>
  <c r="I267" i="1" l="1"/>
  <c r="M266" i="1"/>
  <c r="L140" i="1"/>
  <c r="N140" i="1" l="1"/>
  <c r="K140" i="1"/>
  <c r="J140" i="1" s="1"/>
  <c r="M267" i="1"/>
  <c r="I268" i="1"/>
  <c r="I269" i="1" l="1"/>
  <c r="M268" i="1"/>
  <c r="L141" i="1"/>
  <c r="N141" i="1" l="1"/>
  <c r="K141" i="1"/>
  <c r="J141" i="1" s="1"/>
  <c r="M269" i="1"/>
  <c r="I270" i="1"/>
  <c r="L142" i="1" l="1"/>
  <c r="I271" i="1"/>
  <c r="M270" i="1"/>
  <c r="M271" i="1" l="1"/>
  <c r="I272" i="1"/>
  <c r="N142" i="1"/>
  <c r="K142" i="1"/>
  <c r="J142" i="1" l="1"/>
  <c r="E21" i="1" s="1"/>
  <c r="I273" i="1"/>
  <c r="M272" i="1"/>
  <c r="C21" i="1" l="1"/>
  <c r="B21" i="1"/>
  <c r="L143" i="1"/>
  <c r="M273" i="1"/>
  <c r="I274" i="1"/>
  <c r="D21" i="1" l="1"/>
  <c r="K143" i="1"/>
  <c r="J143" i="1" s="1"/>
  <c r="L144" i="1" s="1"/>
  <c r="N143" i="1"/>
  <c r="I275" i="1"/>
  <c r="M274" i="1"/>
  <c r="N144" i="1" l="1"/>
  <c r="K144" i="1"/>
  <c r="M275" i="1"/>
  <c r="I276" i="1"/>
  <c r="J144" i="1" l="1"/>
  <c r="L145" i="1" s="1"/>
  <c r="I277" i="1"/>
  <c r="M276" i="1"/>
  <c r="M277" i="1" l="1"/>
  <c r="I278" i="1"/>
  <c r="N145" i="1"/>
  <c r="K145" i="1"/>
  <c r="J145" i="1" l="1"/>
  <c r="L146" i="1" s="1"/>
  <c r="I279" i="1"/>
  <c r="M278" i="1"/>
  <c r="N146" i="1" l="1"/>
  <c r="K146" i="1"/>
  <c r="M279" i="1"/>
  <c r="I280" i="1"/>
  <c r="J146" i="1" l="1"/>
  <c r="L147" i="1" s="1"/>
  <c r="I281" i="1"/>
  <c r="M280" i="1"/>
  <c r="K147" i="1" l="1"/>
  <c r="N147" i="1"/>
  <c r="M281" i="1"/>
  <c r="I282" i="1"/>
  <c r="J147" i="1" l="1"/>
  <c r="L148" i="1" s="1"/>
  <c r="I283" i="1"/>
  <c r="M282" i="1"/>
  <c r="N148" i="1" l="1"/>
  <c r="K148" i="1"/>
  <c r="J148" i="1" s="1"/>
  <c r="M283" i="1"/>
  <c r="I284" i="1"/>
  <c r="L149" i="1" l="1"/>
  <c r="I285" i="1"/>
  <c r="M284" i="1"/>
  <c r="M285" i="1" l="1"/>
  <c r="I286" i="1"/>
  <c r="N149" i="1"/>
  <c r="K149" i="1"/>
  <c r="J149" i="1" s="1"/>
  <c r="L150" i="1" l="1"/>
  <c r="I287" i="1"/>
  <c r="M286" i="1"/>
  <c r="N150" i="1" l="1"/>
  <c r="K150" i="1"/>
  <c r="J150" i="1" s="1"/>
  <c r="M287" i="1"/>
  <c r="I288" i="1"/>
  <c r="L151" i="1" l="1"/>
  <c r="I289" i="1"/>
  <c r="M288" i="1"/>
  <c r="M289" i="1" l="1"/>
  <c r="I290" i="1"/>
  <c r="N151" i="1"/>
  <c r="K151" i="1"/>
  <c r="J151" i="1" s="1"/>
  <c r="L152" i="1" l="1"/>
  <c r="I291" i="1"/>
  <c r="M290" i="1"/>
  <c r="M291" i="1" l="1"/>
  <c r="I292" i="1"/>
  <c r="N152" i="1"/>
  <c r="K152" i="1"/>
  <c r="J152" i="1" s="1"/>
  <c r="I293" i="1" l="1"/>
  <c r="M292" i="1"/>
  <c r="L153" i="1"/>
  <c r="N153" i="1" l="1"/>
  <c r="K153" i="1"/>
  <c r="J153" i="1" s="1"/>
  <c r="M293" i="1"/>
  <c r="I294" i="1"/>
  <c r="I295" i="1" l="1"/>
  <c r="M294" i="1"/>
  <c r="L154" i="1"/>
  <c r="M295" i="1" l="1"/>
  <c r="I296" i="1"/>
  <c r="N154" i="1"/>
  <c r="K154" i="1"/>
  <c r="J154" i="1" l="1"/>
  <c r="E22" i="1" s="1"/>
  <c r="I297" i="1"/>
  <c r="M296" i="1"/>
  <c r="C22" i="1" l="1"/>
  <c r="B22" i="1"/>
  <c r="L155" i="1"/>
  <c r="K155" i="1" s="1"/>
  <c r="M297" i="1"/>
  <c r="I298" i="1"/>
  <c r="D22" i="1" l="1"/>
  <c r="N155" i="1"/>
  <c r="J155" i="1"/>
  <c r="L156" i="1" s="1"/>
  <c r="I299" i="1"/>
  <c r="M298" i="1"/>
  <c r="N156" i="1" l="1"/>
  <c r="K156" i="1"/>
  <c r="M299" i="1"/>
  <c r="I300" i="1"/>
  <c r="J156" i="1" l="1"/>
  <c r="L157" i="1" s="1"/>
  <c r="I301" i="1"/>
  <c r="M300" i="1"/>
  <c r="N157" i="1" l="1"/>
  <c r="K157" i="1"/>
  <c r="M301" i="1"/>
  <c r="I302" i="1"/>
  <c r="J157" i="1" l="1"/>
  <c r="L158" i="1" s="1"/>
  <c r="I303" i="1"/>
  <c r="M302" i="1"/>
  <c r="M303" i="1" l="1"/>
  <c r="I304" i="1"/>
  <c r="N158" i="1"/>
  <c r="K158" i="1"/>
  <c r="J158" i="1" l="1"/>
  <c r="L159" i="1" s="1"/>
  <c r="I305" i="1"/>
  <c r="M304" i="1"/>
  <c r="M305" i="1" l="1"/>
  <c r="I306" i="1"/>
  <c r="N159" i="1"/>
  <c r="K159" i="1"/>
  <c r="J159" i="1" l="1"/>
  <c r="L160" i="1" s="1"/>
  <c r="I307" i="1"/>
  <c r="M306" i="1"/>
  <c r="N160" i="1" l="1"/>
  <c r="K160" i="1"/>
  <c r="J160" i="1" s="1"/>
  <c r="M307" i="1"/>
  <c r="I308" i="1"/>
  <c r="I309" i="1" l="1"/>
  <c r="M308" i="1"/>
  <c r="L161" i="1"/>
  <c r="M309" i="1" l="1"/>
  <c r="I310" i="1"/>
  <c r="N161" i="1"/>
  <c r="K161" i="1"/>
  <c r="J161" i="1" s="1"/>
  <c r="I311" i="1" l="1"/>
  <c r="M310" i="1"/>
  <c r="L162" i="1"/>
  <c r="N162" i="1" l="1"/>
  <c r="K162" i="1"/>
  <c r="J162" i="1" s="1"/>
  <c r="M311" i="1"/>
  <c r="I312" i="1"/>
  <c r="I313" i="1" l="1"/>
  <c r="M312" i="1"/>
  <c r="L163" i="1"/>
  <c r="N163" i="1" l="1"/>
  <c r="K163" i="1"/>
  <c r="J163" i="1" s="1"/>
  <c r="M313" i="1"/>
  <c r="I314" i="1"/>
  <c r="M314" i="1" l="1"/>
  <c r="I315" i="1"/>
  <c r="L164" i="1"/>
  <c r="N164" i="1" l="1"/>
  <c r="K164" i="1"/>
  <c r="J164" i="1" s="1"/>
  <c r="I316" i="1"/>
  <c r="M315" i="1"/>
  <c r="L165" i="1" l="1"/>
  <c r="M316" i="1"/>
  <c r="I317" i="1"/>
  <c r="I318" i="1" l="1"/>
  <c r="M317" i="1"/>
  <c r="N165" i="1"/>
  <c r="K165" i="1"/>
  <c r="J165" i="1" s="1"/>
  <c r="M318" i="1" l="1"/>
  <c r="I319" i="1"/>
  <c r="L166" i="1"/>
  <c r="N166" i="1" l="1"/>
  <c r="K166" i="1"/>
  <c r="I320" i="1"/>
  <c r="M319" i="1"/>
  <c r="J166" i="1" l="1"/>
  <c r="E23" i="1" s="1"/>
  <c r="M320" i="1"/>
  <c r="I321" i="1"/>
  <c r="C23" i="1" l="1"/>
  <c r="B23" i="1"/>
  <c r="L167" i="1"/>
  <c r="I322" i="1"/>
  <c r="M321" i="1"/>
  <c r="D23" i="1" l="1"/>
  <c r="N167" i="1"/>
  <c r="K167" i="1"/>
  <c r="M322" i="1"/>
  <c r="I323" i="1"/>
  <c r="J167" i="1" l="1"/>
  <c r="L168" i="1" s="1"/>
  <c r="I324" i="1"/>
  <c r="M323" i="1"/>
  <c r="K168" i="1" l="1"/>
  <c r="N168" i="1"/>
  <c r="M324" i="1"/>
  <c r="I325" i="1"/>
  <c r="J168" i="1" l="1"/>
  <c r="L169" i="1" s="1"/>
  <c r="K169" i="1" s="1"/>
  <c r="J169" i="1" s="1"/>
  <c r="I326" i="1"/>
  <c r="M325" i="1"/>
  <c r="N169" i="1" l="1"/>
  <c r="M326" i="1"/>
  <c r="I327" i="1"/>
  <c r="L170" i="1"/>
  <c r="N170" i="1" l="1"/>
  <c r="K170" i="1"/>
  <c r="I328" i="1"/>
  <c r="M327" i="1"/>
  <c r="J170" i="1" l="1"/>
  <c r="L171" i="1" s="1"/>
  <c r="M328" i="1"/>
  <c r="I329" i="1"/>
  <c r="K171" i="1" l="1"/>
  <c r="N171" i="1"/>
  <c r="I330" i="1"/>
  <c r="M329" i="1"/>
  <c r="J171" i="1" l="1"/>
  <c r="L172" i="1" s="1"/>
  <c r="M330" i="1"/>
  <c r="I331" i="1"/>
  <c r="N172" i="1" l="1"/>
  <c r="K172" i="1"/>
  <c r="I332" i="1"/>
  <c r="M331" i="1"/>
  <c r="J172" i="1" l="1"/>
  <c r="L173" i="1" s="1"/>
  <c r="M332" i="1"/>
  <c r="I333" i="1"/>
  <c r="I334" i="1" l="1"/>
  <c r="M333" i="1"/>
  <c r="N173" i="1"/>
  <c r="K173" i="1"/>
  <c r="J173" i="1" s="1"/>
  <c r="L174" i="1" l="1"/>
  <c r="M334" i="1"/>
  <c r="I335" i="1"/>
  <c r="I336" i="1" l="1"/>
  <c r="M335" i="1"/>
  <c r="N174" i="1"/>
  <c r="K174" i="1"/>
  <c r="J174" i="1" s="1"/>
  <c r="L175" i="1" l="1"/>
  <c r="M336" i="1"/>
  <c r="I337" i="1"/>
  <c r="I338" i="1" l="1"/>
  <c r="M337" i="1"/>
  <c r="N175" i="1"/>
  <c r="K175" i="1"/>
  <c r="J175" i="1" s="1"/>
  <c r="M338" i="1" l="1"/>
  <c r="I339" i="1"/>
  <c r="L176" i="1"/>
  <c r="N176" i="1" l="1"/>
  <c r="K176" i="1"/>
  <c r="J176" i="1" s="1"/>
  <c r="I340" i="1"/>
  <c r="M339" i="1"/>
  <c r="L177" i="1" l="1"/>
  <c r="M340" i="1"/>
  <c r="I341" i="1"/>
  <c r="I342" i="1" l="1"/>
  <c r="M341" i="1"/>
  <c r="N177" i="1"/>
  <c r="K177" i="1"/>
  <c r="J177" i="1" s="1"/>
  <c r="M342" i="1" l="1"/>
  <c r="I343" i="1"/>
  <c r="L178" i="1"/>
  <c r="N178" i="1" l="1"/>
  <c r="K178" i="1"/>
  <c r="I344" i="1"/>
  <c r="M343" i="1"/>
  <c r="J178" i="1" l="1"/>
  <c r="E24" i="1" s="1"/>
  <c r="M344" i="1"/>
  <c r="I345" i="1"/>
  <c r="C24" i="1" l="1"/>
  <c r="B24" i="1"/>
  <c r="L179" i="1"/>
  <c r="N179" i="1" s="1"/>
  <c r="I346" i="1"/>
  <c r="M345" i="1"/>
  <c r="D24" i="1" l="1"/>
  <c r="K179" i="1"/>
  <c r="J179" i="1" s="1"/>
  <c r="L180" i="1" s="1"/>
  <c r="M346" i="1"/>
  <c r="I347" i="1"/>
  <c r="N180" i="1" l="1"/>
  <c r="K180" i="1"/>
  <c r="I348" i="1"/>
  <c r="M347" i="1"/>
  <c r="J180" i="1" l="1"/>
  <c r="L181" i="1" s="1"/>
  <c r="M348" i="1"/>
  <c r="I349" i="1"/>
  <c r="I350" i="1" l="1"/>
  <c r="M349" i="1"/>
  <c r="N181" i="1"/>
  <c r="K181" i="1"/>
  <c r="J181" i="1" l="1"/>
  <c r="L182" i="1" s="1"/>
  <c r="M350" i="1"/>
  <c r="I351" i="1"/>
  <c r="N182" i="1" l="1"/>
  <c r="K182" i="1"/>
  <c r="I352" i="1"/>
  <c r="M351" i="1"/>
  <c r="J182" i="1" l="1"/>
  <c r="L183" i="1" s="1"/>
  <c r="M352" i="1"/>
  <c r="I353" i="1"/>
  <c r="I354" i="1" l="1"/>
  <c r="M353" i="1"/>
  <c r="N183" i="1"/>
  <c r="K183" i="1"/>
  <c r="J183" i="1" l="1"/>
  <c r="L184" i="1" s="1"/>
  <c r="M354" i="1"/>
  <c r="I355" i="1"/>
  <c r="K184" i="1" l="1"/>
  <c r="J184" i="1" s="1"/>
  <c r="N184" i="1"/>
  <c r="I356" i="1"/>
  <c r="M355" i="1"/>
  <c r="L185" i="1" l="1"/>
  <c r="M356" i="1"/>
  <c r="I357" i="1"/>
  <c r="I358" i="1" l="1"/>
  <c r="M357" i="1"/>
  <c r="K185" i="1"/>
  <c r="J185" i="1" s="1"/>
  <c r="N185" i="1"/>
  <c r="L186" i="1" l="1"/>
  <c r="M358" i="1"/>
  <c r="I359" i="1"/>
  <c r="I360" i="1" l="1"/>
  <c r="M359" i="1"/>
  <c r="K186" i="1"/>
  <c r="J186" i="1" s="1"/>
  <c r="N186" i="1"/>
  <c r="M360" i="1" l="1"/>
  <c r="I361" i="1"/>
  <c r="L187" i="1"/>
  <c r="I362" i="1" l="1"/>
  <c r="M361" i="1"/>
  <c r="N187" i="1"/>
  <c r="K187" i="1"/>
  <c r="J187" i="1" s="1"/>
  <c r="M362" i="1" l="1"/>
  <c r="I363" i="1"/>
  <c r="L188" i="1"/>
  <c r="N188" i="1" l="1"/>
  <c r="K188" i="1"/>
  <c r="J188" i="1" s="1"/>
  <c r="I364" i="1"/>
  <c r="M363" i="1"/>
  <c r="L189" i="1" l="1"/>
  <c r="M364" i="1"/>
  <c r="I365" i="1"/>
  <c r="I366" i="1" l="1"/>
  <c r="M365" i="1"/>
  <c r="N189" i="1"/>
  <c r="K189" i="1"/>
  <c r="J189" i="1" s="1"/>
  <c r="M366" i="1" l="1"/>
  <c r="I367" i="1"/>
  <c r="L190" i="1"/>
  <c r="K190" i="1" l="1"/>
  <c r="N190" i="1"/>
  <c r="I368" i="1"/>
  <c r="M367" i="1"/>
  <c r="J190" i="1" l="1"/>
  <c r="E25" i="1" s="1"/>
  <c r="M368" i="1"/>
  <c r="I369" i="1"/>
  <c r="C25" i="1" l="1"/>
  <c r="B25" i="1"/>
  <c r="L191" i="1"/>
  <c r="N191" i="1" s="1"/>
  <c r="I370" i="1"/>
  <c r="B13" i="2" s="1"/>
  <c r="M369" i="1"/>
  <c r="B14" i="2" l="1"/>
  <c r="E13" i="2"/>
  <c r="D13" i="2"/>
  <c r="C13" i="2"/>
  <c r="D25" i="1"/>
  <c r="K191" i="1"/>
  <c r="J191" i="1" s="1"/>
  <c r="L192" i="1" s="1"/>
  <c r="M370" i="1"/>
  <c r="B15" i="2" l="1"/>
  <c r="E14" i="2"/>
  <c r="D14" i="2"/>
  <c r="C14" i="2"/>
  <c r="K192" i="1"/>
  <c r="N192" i="1"/>
  <c r="B16" i="2" l="1"/>
  <c r="E15" i="2"/>
  <c r="D15" i="2"/>
  <c r="C15" i="2"/>
  <c r="J192" i="1"/>
  <c r="L193" i="1" s="1"/>
  <c r="B17" i="2" l="1"/>
  <c r="E16" i="2"/>
  <c r="D16" i="2"/>
  <c r="C16" i="2"/>
  <c r="N193" i="1"/>
  <c r="K193" i="1"/>
  <c r="B18" i="2" l="1"/>
  <c r="E17" i="2"/>
  <c r="D17" i="2"/>
  <c r="C17" i="2"/>
  <c r="J193" i="1"/>
  <c r="L194" i="1" s="1"/>
  <c r="B19" i="2" l="1"/>
  <c r="E18" i="2"/>
  <c r="D18" i="2"/>
  <c r="N194" i="1"/>
  <c r="K194" i="1"/>
  <c r="B20" i="2" l="1"/>
  <c r="B21" i="2" s="1"/>
  <c r="B22" i="2" s="1"/>
  <c r="B23" i="2" s="1"/>
  <c r="B24" i="2" s="1"/>
  <c r="D19" i="2"/>
  <c r="J194" i="1"/>
  <c r="L195" i="1" s="1"/>
  <c r="N195" i="1" l="1"/>
  <c r="K195" i="1"/>
  <c r="J195" i="1" l="1"/>
  <c r="L196" i="1" s="1"/>
  <c r="N196" i="1" l="1"/>
  <c r="K196" i="1"/>
  <c r="J196" i="1" s="1"/>
  <c r="L197" i="1" l="1"/>
  <c r="N197" i="1" l="1"/>
  <c r="K197" i="1"/>
  <c r="J197" i="1" s="1"/>
  <c r="L198" i="1" l="1"/>
  <c r="N198" i="1" l="1"/>
  <c r="K198" i="1"/>
  <c r="J198" i="1" s="1"/>
  <c r="L199" i="1" l="1"/>
  <c r="N199" i="1" l="1"/>
  <c r="K199" i="1"/>
  <c r="J199" i="1" s="1"/>
  <c r="L200" i="1" l="1"/>
  <c r="K200" i="1" l="1"/>
  <c r="J200" i="1" s="1"/>
  <c r="N200" i="1"/>
  <c r="L201" i="1" l="1"/>
  <c r="N201" i="1" l="1"/>
  <c r="K201" i="1"/>
  <c r="J201" i="1" s="1"/>
  <c r="L202" i="1" l="1"/>
  <c r="N202" i="1" l="1"/>
  <c r="K202" i="1"/>
  <c r="J202" i="1" l="1"/>
  <c r="E26" i="1" s="1"/>
  <c r="C26" i="1" l="1"/>
  <c r="B26" i="1"/>
  <c r="L203" i="1"/>
  <c r="D26" i="1" l="1"/>
  <c r="K203" i="1"/>
  <c r="N203" i="1"/>
  <c r="J203" i="1" l="1"/>
  <c r="L204" i="1" s="1"/>
  <c r="N204" i="1" l="1"/>
  <c r="K204" i="1"/>
  <c r="J204" i="1" l="1"/>
  <c r="L205" i="1" s="1"/>
  <c r="N205" i="1" s="1"/>
  <c r="K205" i="1" l="1"/>
  <c r="J205" i="1" s="1"/>
  <c r="L206" i="1" s="1"/>
  <c r="N206" i="1" l="1"/>
  <c r="K206" i="1"/>
  <c r="J206" i="1" l="1"/>
  <c r="L207" i="1" s="1"/>
  <c r="N207" i="1" l="1"/>
  <c r="K207" i="1"/>
  <c r="J207" i="1" l="1"/>
  <c r="L208" i="1" s="1"/>
  <c r="N208" i="1" l="1"/>
  <c r="K208" i="1"/>
  <c r="J208" i="1" s="1"/>
  <c r="L209" i="1" l="1"/>
  <c r="N209" i="1" l="1"/>
  <c r="K209" i="1"/>
  <c r="J209" i="1" s="1"/>
  <c r="L210" i="1" l="1"/>
  <c r="N210" i="1" l="1"/>
  <c r="K210" i="1"/>
  <c r="J210" i="1" s="1"/>
  <c r="L211" i="1" l="1"/>
  <c r="N211" i="1" l="1"/>
  <c r="K211" i="1"/>
  <c r="J211" i="1" s="1"/>
  <c r="L212" i="1" l="1"/>
  <c r="N212" i="1" l="1"/>
  <c r="K212" i="1"/>
  <c r="J212" i="1" s="1"/>
  <c r="L213" i="1" l="1"/>
  <c r="N213" i="1" l="1"/>
  <c r="K213" i="1"/>
  <c r="J213" i="1" s="1"/>
  <c r="L214" i="1" l="1"/>
  <c r="K214" i="1" l="1"/>
  <c r="N214" i="1"/>
  <c r="J214" i="1" l="1"/>
  <c r="E27" i="1" s="1"/>
  <c r="C27" i="1" l="1"/>
  <c r="B27" i="1"/>
  <c r="L215" i="1"/>
  <c r="D27" i="1" l="1"/>
  <c r="N215" i="1"/>
  <c r="K215" i="1"/>
  <c r="J215" i="1" l="1"/>
  <c r="L216" i="1" s="1"/>
  <c r="N216" i="1" s="1"/>
  <c r="K216" i="1" l="1"/>
  <c r="J216" i="1" s="1"/>
  <c r="L217" i="1" s="1"/>
  <c r="N217" i="1" l="1"/>
  <c r="K217" i="1"/>
  <c r="J217" i="1" l="1"/>
  <c r="L218" i="1" s="1"/>
  <c r="K218" i="1" l="1"/>
  <c r="N218" i="1"/>
  <c r="J218" i="1" l="1"/>
  <c r="L219" i="1" s="1"/>
  <c r="N219" i="1" l="1"/>
  <c r="K219" i="1"/>
  <c r="J219" i="1" l="1"/>
  <c r="L220" i="1" s="1"/>
  <c r="N220" i="1" l="1"/>
  <c r="K220" i="1"/>
  <c r="J220" i="1" s="1"/>
  <c r="L221" i="1" l="1"/>
  <c r="K221" i="1" l="1"/>
  <c r="J221" i="1" s="1"/>
  <c r="N221" i="1"/>
  <c r="L222" i="1" l="1"/>
  <c r="N222" i="1" l="1"/>
  <c r="K222" i="1"/>
  <c r="J222" i="1" s="1"/>
  <c r="L223" i="1" l="1"/>
  <c r="N223" i="1" l="1"/>
  <c r="K223" i="1"/>
  <c r="J223" i="1" s="1"/>
  <c r="L224" i="1" l="1"/>
  <c r="N224" i="1" l="1"/>
  <c r="K224" i="1"/>
  <c r="J224" i="1" s="1"/>
  <c r="L225" i="1" l="1"/>
  <c r="N225" i="1" l="1"/>
  <c r="K225" i="1"/>
  <c r="J225" i="1" s="1"/>
  <c r="L226" i="1" l="1"/>
  <c r="N226" i="1" l="1"/>
  <c r="K226" i="1"/>
  <c r="J226" i="1" l="1"/>
  <c r="E28" i="1" s="1"/>
  <c r="C28" i="1" l="1"/>
  <c r="B28" i="1"/>
  <c r="L227" i="1"/>
  <c r="D28" i="1" l="1"/>
  <c r="K227" i="1"/>
  <c r="J227" i="1" s="1"/>
  <c r="L228" i="1" s="1"/>
  <c r="N227" i="1"/>
  <c r="N228" i="1" l="1"/>
  <c r="K228" i="1"/>
  <c r="J228" i="1" l="1"/>
  <c r="L229" i="1" s="1"/>
  <c r="N229" i="1" l="1"/>
  <c r="K229" i="1"/>
  <c r="J229" i="1" l="1"/>
  <c r="L230" i="1" s="1"/>
  <c r="N230" i="1" l="1"/>
  <c r="K230" i="1"/>
  <c r="J230" i="1" l="1"/>
  <c r="L231" i="1" s="1"/>
  <c r="N231" i="1" l="1"/>
  <c r="K231" i="1"/>
  <c r="J231" i="1" l="1"/>
  <c r="L232" i="1" s="1"/>
  <c r="N232" i="1" l="1"/>
  <c r="K232" i="1"/>
  <c r="J232" i="1" s="1"/>
  <c r="L233" i="1" l="1"/>
  <c r="N233" i="1" l="1"/>
  <c r="K233" i="1"/>
  <c r="J233" i="1" s="1"/>
  <c r="L234" i="1" l="1"/>
  <c r="N234" i="1" l="1"/>
  <c r="K234" i="1"/>
  <c r="J234" i="1" s="1"/>
  <c r="L235" i="1" l="1"/>
  <c r="K235" i="1" l="1"/>
  <c r="J235" i="1" s="1"/>
  <c r="N235" i="1"/>
  <c r="L236" i="1" l="1"/>
  <c r="N236" i="1" l="1"/>
  <c r="K236" i="1"/>
  <c r="J236" i="1" s="1"/>
  <c r="L237" i="1" l="1"/>
  <c r="N237" i="1" l="1"/>
  <c r="K237" i="1"/>
  <c r="J237" i="1" s="1"/>
  <c r="L238" i="1" l="1"/>
  <c r="K238" i="1" l="1"/>
  <c r="N238" i="1"/>
  <c r="J238" i="1" l="1"/>
  <c r="E29" i="1" s="1"/>
  <c r="C29" i="1" l="1"/>
  <c r="B29" i="1"/>
  <c r="L239" i="1"/>
  <c r="D29" i="1" l="1"/>
  <c r="N239" i="1"/>
  <c r="K239" i="1"/>
  <c r="J239" i="1" l="1"/>
  <c r="L240" i="1" s="1"/>
  <c r="N240" i="1" s="1"/>
  <c r="K240" i="1" l="1"/>
  <c r="J240" i="1" s="1"/>
  <c r="L241" i="1" s="1"/>
  <c r="N241" i="1" l="1"/>
  <c r="K241" i="1"/>
  <c r="J241" i="1" l="1"/>
  <c r="L242" i="1" s="1"/>
  <c r="N242" i="1" l="1"/>
  <c r="K242" i="1"/>
  <c r="J242" i="1" l="1"/>
  <c r="L243" i="1" s="1"/>
  <c r="N243" i="1" l="1"/>
  <c r="K243" i="1"/>
  <c r="J243" i="1" l="1"/>
  <c r="L244" i="1" s="1"/>
  <c r="N244" i="1" l="1"/>
  <c r="K244" i="1"/>
  <c r="J244" i="1" s="1"/>
  <c r="L245" i="1" l="1"/>
  <c r="N245" i="1" l="1"/>
  <c r="K245" i="1"/>
  <c r="J245" i="1" s="1"/>
  <c r="L246" i="1" l="1"/>
  <c r="N246" i="1" l="1"/>
  <c r="K246" i="1"/>
  <c r="J246" i="1" s="1"/>
  <c r="L247" i="1" l="1"/>
  <c r="N247" i="1" l="1"/>
  <c r="K247" i="1"/>
  <c r="J247" i="1" s="1"/>
  <c r="L248" i="1" l="1"/>
  <c r="N248" i="1" l="1"/>
  <c r="K248" i="1"/>
  <c r="J248" i="1" s="1"/>
  <c r="L249" i="1" l="1"/>
  <c r="N249" i="1" l="1"/>
  <c r="K249" i="1"/>
  <c r="J249" i="1" s="1"/>
  <c r="L250" i="1" l="1"/>
  <c r="N250" i="1" l="1"/>
  <c r="K250" i="1"/>
  <c r="J250" i="1" l="1"/>
  <c r="E30" i="1" s="1"/>
  <c r="C30" i="1" l="1"/>
  <c r="B30" i="1"/>
  <c r="L251" i="1"/>
  <c r="D30" i="1" l="1"/>
  <c r="K251" i="1"/>
  <c r="J251" i="1" s="1"/>
  <c r="L252" i="1" s="1"/>
  <c r="N251" i="1"/>
  <c r="N252" i="1" l="1"/>
  <c r="K252" i="1"/>
  <c r="J252" i="1" l="1"/>
  <c r="L253" i="1" s="1"/>
  <c r="N253" i="1" l="1"/>
  <c r="K253" i="1"/>
  <c r="J253" i="1" l="1"/>
  <c r="L254" i="1" s="1"/>
  <c r="N254" i="1" l="1"/>
  <c r="K254" i="1"/>
  <c r="J254" i="1" l="1"/>
  <c r="L255" i="1" s="1"/>
  <c r="N255" i="1" l="1"/>
  <c r="K255" i="1"/>
  <c r="J255" i="1" l="1"/>
  <c r="L256" i="1" s="1"/>
  <c r="N256" i="1" l="1"/>
  <c r="K256" i="1"/>
  <c r="J256" i="1" s="1"/>
  <c r="L257" i="1" l="1"/>
  <c r="N257" i="1" l="1"/>
  <c r="K257" i="1"/>
  <c r="J257" i="1" s="1"/>
  <c r="L258" i="1" l="1"/>
  <c r="N258" i="1" l="1"/>
  <c r="K258" i="1"/>
  <c r="J258" i="1" s="1"/>
  <c r="L259" i="1" l="1"/>
  <c r="N259" i="1" l="1"/>
  <c r="K259" i="1"/>
  <c r="J259" i="1" s="1"/>
  <c r="L260" i="1" l="1"/>
  <c r="N260" i="1" l="1"/>
  <c r="K260" i="1"/>
  <c r="J260" i="1" s="1"/>
  <c r="L261" i="1" l="1"/>
  <c r="N261" i="1" l="1"/>
  <c r="K261" i="1"/>
  <c r="J261" i="1" s="1"/>
  <c r="L262" i="1" l="1"/>
  <c r="N262" i="1" l="1"/>
  <c r="K262" i="1"/>
  <c r="J262" i="1" l="1"/>
  <c r="E31" i="1" s="1"/>
  <c r="C31" i="1" l="1"/>
  <c r="B31" i="1"/>
  <c r="L263" i="1"/>
  <c r="K263" i="1" s="1"/>
  <c r="D31" i="1" l="1"/>
  <c r="N263" i="1"/>
  <c r="J263" i="1"/>
  <c r="L264" i="1" s="1"/>
  <c r="N264" i="1" l="1"/>
  <c r="K264" i="1"/>
  <c r="J264" i="1" l="1"/>
  <c r="L265" i="1" s="1"/>
  <c r="N265" i="1" l="1"/>
  <c r="K265" i="1"/>
  <c r="J265" i="1" l="1"/>
  <c r="L266" i="1" s="1"/>
  <c r="K266" i="1" l="1"/>
  <c r="N266" i="1"/>
  <c r="J266" i="1" l="1"/>
  <c r="L267" i="1" s="1"/>
  <c r="K267" i="1" l="1"/>
  <c r="N267" i="1"/>
  <c r="J267" i="1" l="1"/>
  <c r="L268" i="1" s="1"/>
  <c r="N268" i="1" l="1"/>
  <c r="K268" i="1"/>
  <c r="J268" i="1" s="1"/>
  <c r="L269" i="1" l="1"/>
  <c r="N269" i="1" l="1"/>
  <c r="K269" i="1"/>
  <c r="J269" i="1" s="1"/>
  <c r="L270" i="1" l="1"/>
  <c r="K270" i="1" l="1"/>
  <c r="J270" i="1" s="1"/>
  <c r="N270" i="1"/>
  <c r="L271" i="1" l="1"/>
  <c r="N271" i="1" l="1"/>
  <c r="K271" i="1"/>
  <c r="J271" i="1" s="1"/>
  <c r="L272" i="1" l="1"/>
  <c r="N272" i="1" l="1"/>
  <c r="K272" i="1"/>
  <c r="J272" i="1" s="1"/>
  <c r="L273" i="1" l="1"/>
  <c r="N273" i="1" l="1"/>
  <c r="K273" i="1"/>
  <c r="J273" i="1" s="1"/>
  <c r="L274" i="1" l="1"/>
  <c r="N274" i="1" l="1"/>
  <c r="K274" i="1"/>
  <c r="J274" i="1" l="1"/>
  <c r="E32" i="1" s="1"/>
  <c r="B32" i="1" l="1"/>
  <c r="C32" i="1"/>
  <c r="L275" i="1"/>
  <c r="D32" i="1" l="1"/>
  <c r="N275" i="1"/>
  <c r="K275" i="1"/>
  <c r="J275" i="1" l="1"/>
  <c r="L276" i="1" s="1"/>
  <c r="N276" i="1" s="1"/>
  <c r="K276" i="1" l="1"/>
  <c r="J276" i="1" l="1"/>
  <c r="L277" i="1" s="1"/>
  <c r="N277" i="1" s="1"/>
  <c r="K277" i="1" l="1"/>
  <c r="J277" i="1" s="1"/>
  <c r="L278" i="1" s="1"/>
  <c r="N278" i="1" l="1"/>
  <c r="K278" i="1"/>
  <c r="J278" i="1" l="1"/>
  <c r="L279" i="1" s="1"/>
  <c r="N279" i="1" l="1"/>
  <c r="K279" i="1"/>
  <c r="J279" i="1" l="1"/>
  <c r="L280" i="1" s="1"/>
  <c r="N280" i="1" l="1"/>
  <c r="K280" i="1"/>
  <c r="J280" i="1" s="1"/>
  <c r="L281" i="1" l="1"/>
  <c r="N281" i="1" l="1"/>
  <c r="K281" i="1"/>
  <c r="J281" i="1" s="1"/>
  <c r="L282" i="1" l="1"/>
  <c r="N282" i="1" l="1"/>
  <c r="K282" i="1"/>
  <c r="J282" i="1" s="1"/>
  <c r="L283" i="1" l="1"/>
  <c r="N283" i="1" l="1"/>
  <c r="K283" i="1"/>
  <c r="J283" i="1" s="1"/>
  <c r="L284" i="1" l="1"/>
  <c r="N284" i="1" l="1"/>
  <c r="K284" i="1"/>
  <c r="J284" i="1" s="1"/>
  <c r="L285" i="1" l="1"/>
  <c r="N285" i="1" l="1"/>
  <c r="K285" i="1"/>
  <c r="J285" i="1" s="1"/>
  <c r="L286" i="1" l="1"/>
  <c r="K286" i="1" l="1"/>
  <c r="N286" i="1"/>
  <c r="J286" i="1" l="1"/>
  <c r="E33" i="1" s="1"/>
  <c r="C33" i="1" l="1"/>
  <c r="B33" i="1"/>
  <c r="L287" i="1"/>
  <c r="D33" i="1" l="1"/>
  <c r="N287" i="1"/>
  <c r="K287" i="1"/>
  <c r="J287" i="1" l="1"/>
  <c r="L288" i="1" s="1"/>
  <c r="K288" i="1" l="1"/>
  <c r="N288" i="1"/>
  <c r="J288" i="1" l="1"/>
  <c r="L289" i="1" s="1"/>
  <c r="N289" i="1" l="1"/>
  <c r="K289" i="1"/>
  <c r="J289" i="1" s="1"/>
  <c r="L290" i="1" s="1"/>
  <c r="N290" i="1" l="1"/>
  <c r="K290" i="1"/>
  <c r="J290" i="1" l="1"/>
  <c r="L291" i="1" s="1"/>
  <c r="K291" i="1" l="1"/>
  <c r="N291" i="1"/>
  <c r="J291" i="1" l="1"/>
  <c r="L292" i="1" s="1"/>
  <c r="N292" i="1" l="1"/>
  <c r="K292" i="1"/>
  <c r="J292" i="1" s="1"/>
  <c r="L293" i="1" l="1"/>
  <c r="N293" i="1" l="1"/>
  <c r="K293" i="1"/>
  <c r="J293" i="1" s="1"/>
  <c r="L294" i="1" l="1"/>
  <c r="K294" i="1" l="1"/>
  <c r="J294" i="1" s="1"/>
  <c r="N294" i="1"/>
  <c r="L295" i="1" l="1"/>
  <c r="N295" i="1" l="1"/>
  <c r="K295" i="1"/>
  <c r="J295" i="1" s="1"/>
  <c r="L296" i="1" l="1"/>
  <c r="N296" i="1" l="1"/>
  <c r="K296" i="1"/>
  <c r="J296" i="1" s="1"/>
  <c r="L297" i="1" l="1"/>
  <c r="N297" i="1" l="1"/>
  <c r="K297" i="1"/>
  <c r="J297" i="1" s="1"/>
  <c r="L298" i="1" l="1"/>
  <c r="N298" i="1" l="1"/>
  <c r="K298" i="1"/>
  <c r="J298" i="1" l="1"/>
  <c r="E34" i="1" s="1"/>
  <c r="C34" i="1" l="1"/>
  <c r="B34" i="1"/>
  <c r="L299" i="1"/>
  <c r="D34" i="1" l="1"/>
  <c r="N299" i="1"/>
  <c r="K299" i="1"/>
  <c r="J299" i="1" l="1"/>
  <c r="L300" i="1" s="1"/>
  <c r="N300" i="1" l="1"/>
  <c r="K300" i="1"/>
  <c r="J300" i="1" l="1"/>
  <c r="L301" i="1" s="1"/>
  <c r="N301" i="1" s="1"/>
  <c r="K301" i="1" l="1"/>
  <c r="J301" i="1" s="1"/>
  <c r="L302" i="1" s="1"/>
  <c r="N302" i="1" l="1"/>
  <c r="K302" i="1"/>
  <c r="J302" i="1" l="1"/>
  <c r="L303" i="1" s="1"/>
  <c r="N303" i="1" l="1"/>
  <c r="K303" i="1"/>
  <c r="J303" i="1" l="1"/>
  <c r="L304" i="1" s="1"/>
  <c r="N304" i="1" l="1"/>
  <c r="K304" i="1"/>
  <c r="J304" i="1" s="1"/>
  <c r="L305" i="1" l="1"/>
  <c r="N305" i="1" l="1"/>
  <c r="K305" i="1"/>
  <c r="J305" i="1" s="1"/>
  <c r="L306" i="1" l="1"/>
  <c r="N306" i="1" l="1"/>
  <c r="K306" i="1"/>
  <c r="J306" i="1" s="1"/>
  <c r="L307" i="1" l="1"/>
  <c r="N307" i="1" l="1"/>
  <c r="K307" i="1"/>
  <c r="J307" i="1" s="1"/>
  <c r="L308" i="1" l="1"/>
  <c r="N308" i="1" l="1"/>
  <c r="K308" i="1"/>
  <c r="J308" i="1" s="1"/>
  <c r="L309" i="1" l="1"/>
  <c r="N309" i="1" l="1"/>
  <c r="K309" i="1"/>
  <c r="J309" i="1" s="1"/>
  <c r="L310" i="1" l="1"/>
  <c r="N310" i="1" l="1"/>
  <c r="K310" i="1"/>
  <c r="J310" i="1" l="1"/>
  <c r="E35" i="1" s="1"/>
  <c r="C35" i="1" l="1"/>
  <c r="B35" i="1"/>
  <c r="L311" i="1"/>
  <c r="D35" i="1" l="1"/>
  <c r="N311" i="1"/>
  <c r="K311" i="1"/>
  <c r="J311" i="1" l="1"/>
  <c r="L312" i="1" s="1"/>
  <c r="N312" i="1" s="1"/>
  <c r="K312" i="1" l="1"/>
  <c r="J312" i="1" s="1"/>
  <c r="L313" i="1" s="1"/>
  <c r="N313" i="1" l="1"/>
  <c r="K313" i="1"/>
  <c r="J313" i="1" l="1"/>
  <c r="L314" i="1" s="1"/>
  <c r="N314" i="1" l="1"/>
  <c r="K314" i="1"/>
  <c r="J314" i="1" l="1"/>
  <c r="L315" i="1" s="1"/>
  <c r="N315" i="1" l="1"/>
  <c r="K315" i="1"/>
  <c r="J315" i="1" l="1"/>
  <c r="L316" i="1" s="1"/>
  <c r="N316" i="1" l="1"/>
  <c r="K316" i="1"/>
  <c r="J316" i="1" s="1"/>
  <c r="L317" i="1" l="1"/>
  <c r="N317" i="1" l="1"/>
  <c r="K317" i="1"/>
  <c r="J317" i="1" s="1"/>
  <c r="L318" i="1" l="1"/>
  <c r="N318" i="1" l="1"/>
  <c r="K318" i="1"/>
  <c r="J318" i="1" s="1"/>
  <c r="L319" i="1" l="1"/>
  <c r="N319" i="1" l="1"/>
  <c r="K319" i="1"/>
  <c r="J319" i="1" s="1"/>
  <c r="L320" i="1" l="1"/>
  <c r="N320" i="1" l="1"/>
  <c r="K320" i="1"/>
  <c r="J320" i="1" s="1"/>
  <c r="L321" i="1" l="1"/>
  <c r="N321" i="1" l="1"/>
  <c r="K321" i="1"/>
  <c r="J321" i="1" s="1"/>
  <c r="L322" i="1" l="1"/>
  <c r="N322" i="1" l="1"/>
  <c r="K322" i="1"/>
  <c r="J322" i="1" l="1"/>
  <c r="E36" i="1" s="1"/>
  <c r="B36" i="1" l="1"/>
  <c r="D36" i="1"/>
  <c r="C36" i="1"/>
  <c r="L323" i="1"/>
  <c r="N323" i="1" l="1"/>
  <c r="K323" i="1"/>
  <c r="J323" i="1" l="1"/>
  <c r="L324" i="1" s="1"/>
  <c r="N324" i="1" s="1"/>
  <c r="K324" i="1" l="1"/>
  <c r="J324" i="1" s="1"/>
  <c r="L325" i="1" s="1"/>
  <c r="N325" i="1" l="1"/>
  <c r="K325" i="1"/>
  <c r="J325" i="1" l="1"/>
  <c r="L326" i="1" s="1"/>
  <c r="K326" i="1" l="1"/>
  <c r="N326" i="1"/>
  <c r="J326" i="1" l="1"/>
  <c r="L327" i="1" s="1"/>
  <c r="N327" i="1" l="1"/>
  <c r="K327" i="1"/>
  <c r="J327" i="1" l="1"/>
  <c r="L328" i="1" s="1"/>
  <c r="N328" i="1" l="1"/>
  <c r="K328" i="1"/>
  <c r="J328" i="1" s="1"/>
  <c r="L329" i="1" l="1"/>
  <c r="K329" i="1" l="1"/>
  <c r="J329" i="1" s="1"/>
  <c r="N329" i="1"/>
  <c r="L330" i="1" l="1"/>
  <c r="N330" i="1" l="1"/>
  <c r="K330" i="1"/>
  <c r="J330" i="1" s="1"/>
  <c r="L331" i="1" l="1"/>
  <c r="N331" i="1" l="1"/>
  <c r="K331" i="1"/>
  <c r="J331" i="1" s="1"/>
  <c r="L332" i="1" l="1"/>
  <c r="N332" i="1" l="1"/>
  <c r="K332" i="1"/>
  <c r="J332" i="1" s="1"/>
  <c r="L333" i="1" l="1"/>
  <c r="K333" i="1" l="1"/>
  <c r="J333" i="1" s="1"/>
  <c r="N333" i="1"/>
  <c r="L334" i="1" l="1"/>
  <c r="N334" i="1" l="1"/>
  <c r="K334" i="1"/>
  <c r="J334" i="1" l="1"/>
  <c r="E37" i="1" s="1"/>
  <c r="B37" i="1" l="1"/>
  <c r="D37" i="1"/>
  <c r="C37" i="1"/>
  <c r="L335" i="1"/>
  <c r="N335" i="1" s="1"/>
  <c r="K335" i="1" l="1"/>
  <c r="J335" i="1" s="1"/>
  <c r="L336" i="1" s="1"/>
  <c r="N336" i="1" l="1"/>
  <c r="K336" i="1"/>
  <c r="J336" i="1" l="1"/>
  <c r="L337" i="1" s="1"/>
  <c r="N337" i="1" l="1"/>
  <c r="K337" i="1"/>
  <c r="J337" i="1" l="1"/>
  <c r="L338" i="1" s="1"/>
  <c r="N338" i="1" l="1"/>
  <c r="K338" i="1"/>
  <c r="J338" i="1" l="1"/>
  <c r="L339" i="1" s="1"/>
  <c r="N339" i="1" l="1"/>
  <c r="K339" i="1"/>
  <c r="J339" i="1" l="1"/>
  <c r="L340" i="1" s="1"/>
  <c r="N340" i="1" l="1"/>
  <c r="K340" i="1"/>
  <c r="J340" i="1" s="1"/>
  <c r="L341" i="1" l="1"/>
  <c r="N341" i="1" l="1"/>
  <c r="K341" i="1"/>
  <c r="J341" i="1" s="1"/>
  <c r="L342" i="1" l="1"/>
  <c r="N342" i="1" l="1"/>
  <c r="K342" i="1"/>
  <c r="J342" i="1" s="1"/>
  <c r="L343" i="1" l="1"/>
  <c r="N343" i="1" l="1"/>
  <c r="K343" i="1"/>
  <c r="J343" i="1" s="1"/>
  <c r="L344" i="1" l="1"/>
  <c r="N344" i="1" l="1"/>
  <c r="K344" i="1"/>
  <c r="J344" i="1" s="1"/>
  <c r="L345" i="1" l="1"/>
  <c r="N345" i="1" l="1"/>
  <c r="K345" i="1"/>
  <c r="J345" i="1" s="1"/>
  <c r="L346" i="1" l="1"/>
  <c r="N346" i="1" l="1"/>
  <c r="K346" i="1"/>
  <c r="J346" i="1" l="1"/>
  <c r="E38" i="1" s="1"/>
  <c r="B38" i="1" l="1"/>
  <c r="C38" i="1"/>
  <c r="D38" i="1"/>
  <c r="L347" i="1"/>
  <c r="N347" i="1" s="1"/>
  <c r="K347" i="1" l="1"/>
  <c r="J347" i="1" s="1"/>
  <c r="L348" i="1" s="1"/>
  <c r="N348" i="1" l="1"/>
  <c r="K348" i="1"/>
  <c r="J348" i="1" l="1"/>
  <c r="L349" i="1" s="1"/>
  <c r="N349" i="1" l="1"/>
  <c r="K349" i="1"/>
  <c r="J349" i="1" l="1"/>
  <c r="L350" i="1" s="1"/>
  <c r="N350" i="1" l="1"/>
  <c r="K350" i="1"/>
  <c r="J350" i="1" l="1"/>
  <c r="L351" i="1" s="1"/>
  <c r="N351" i="1" l="1"/>
  <c r="K351" i="1"/>
  <c r="J351" i="1" l="1"/>
  <c r="L352" i="1" s="1"/>
  <c r="N352" i="1" l="1"/>
  <c r="K352" i="1"/>
  <c r="J352" i="1" s="1"/>
  <c r="L353" i="1" l="1"/>
  <c r="N353" i="1" l="1"/>
  <c r="K353" i="1"/>
  <c r="J353" i="1" s="1"/>
  <c r="L354" i="1" l="1"/>
  <c r="N354" i="1" l="1"/>
  <c r="K354" i="1"/>
  <c r="J354" i="1" s="1"/>
  <c r="L355" i="1" l="1"/>
  <c r="N355" i="1" l="1"/>
  <c r="K355" i="1"/>
  <c r="J355" i="1" s="1"/>
  <c r="L356" i="1" l="1"/>
  <c r="N356" i="1" l="1"/>
  <c r="K356" i="1"/>
  <c r="J356" i="1" s="1"/>
  <c r="L357" i="1" l="1"/>
  <c r="N357" i="1" l="1"/>
  <c r="K357" i="1"/>
  <c r="J357" i="1" s="1"/>
  <c r="L358" i="1" l="1"/>
  <c r="N358" i="1" l="1"/>
  <c r="K358" i="1"/>
  <c r="J358" i="1" l="1"/>
  <c r="E39" i="1" s="1"/>
  <c r="B39" i="1" l="1"/>
  <c r="C39" i="1"/>
  <c r="D39" i="1"/>
  <c r="L359" i="1"/>
  <c r="N359" i="1" l="1"/>
  <c r="K359" i="1"/>
  <c r="J359" i="1" l="1"/>
  <c r="L360" i="1" s="1"/>
  <c r="N360" i="1" l="1"/>
  <c r="K360" i="1"/>
  <c r="J360" i="1" l="1"/>
  <c r="L361" i="1" s="1"/>
  <c r="K361" i="1" s="1"/>
  <c r="J361" i="1" s="1"/>
  <c r="N361" i="1" l="1"/>
  <c r="L362" i="1"/>
  <c r="N362" i="1" l="1"/>
  <c r="K362" i="1"/>
  <c r="J362" i="1" l="1"/>
  <c r="L363" i="1" s="1"/>
  <c r="N363" i="1" l="1"/>
  <c r="K363" i="1"/>
  <c r="J363" i="1" l="1"/>
  <c r="L364" i="1" s="1"/>
  <c r="N364" i="1" l="1"/>
  <c r="K364" i="1"/>
  <c r="J364" i="1" l="1"/>
  <c r="L365" i="1" s="1"/>
  <c r="K365" i="1" l="1"/>
  <c r="J365" i="1" s="1"/>
  <c r="N365" i="1"/>
  <c r="L366" i="1" l="1"/>
  <c r="N366" i="1" l="1"/>
  <c r="K366" i="1"/>
  <c r="J366" i="1" s="1"/>
  <c r="L367" i="1" l="1"/>
  <c r="N367" i="1" l="1"/>
  <c r="K367" i="1"/>
  <c r="J367" i="1" s="1"/>
  <c r="L368" i="1" l="1"/>
  <c r="N368" i="1" l="1"/>
  <c r="K368" i="1"/>
  <c r="J368" i="1" s="1"/>
  <c r="L369" i="1" l="1"/>
  <c r="K369" i="1" l="1"/>
  <c r="J369" i="1" s="1"/>
  <c r="N369" i="1"/>
  <c r="L370" i="1" l="1"/>
  <c r="N370" i="1" l="1"/>
  <c r="K370" i="1"/>
  <c r="E19" i="2" l="1"/>
  <c r="C22" i="2"/>
  <c r="C18" i="2"/>
  <c r="E20" i="2"/>
  <c r="D21" i="2"/>
  <c r="D23" i="2"/>
  <c r="D22" i="2"/>
  <c r="D24" i="2"/>
  <c r="E23" i="2"/>
  <c r="E21" i="2"/>
  <c r="C20" i="2"/>
  <c r="C24" i="2"/>
  <c r="D20" i="2"/>
  <c r="C21" i="2"/>
  <c r="C19" i="2"/>
  <c r="C23" i="2"/>
  <c r="E22" i="2"/>
  <c r="E24" i="2"/>
  <c r="J370" i="1"/>
  <c r="E40" i="1" s="1"/>
  <c r="B40" i="1" l="1"/>
  <c r="D40" i="1"/>
  <c r="C40" i="1"/>
</calcChain>
</file>

<file path=xl/sharedStrings.xml><?xml version="1.0" encoding="utf-8"?>
<sst xmlns="http://schemas.openxmlformats.org/spreadsheetml/2006/main" count="28" uniqueCount="27">
  <si>
    <t xml:space="preserve">Loan Amount </t>
  </si>
  <si>
    <t>%</t>
  </si>
  <si>
    <t>Month</t>
  </si>
  <si>
    <t>Balance</t>
  </si>
  <si>
    <t>Principal</t>
  </si>
  <si>
    <t>Interest</t>
  </si>
  <si>
    <t>Year</t>
  </si>
  <si>
    <t>Interest Paid</t>
  </si>
  <si>
    <t>Principal Paid</t>
  </si>
  <si>
    <t>Principal Balance</t>
  </si>
  <si>
    <t>Int</t>
  </si>
  <si>
    <t>Total Payment</t>
  </si>
  <si>
    <t>Payoff Date</t>
  </si>
  <si>
    <t>Payment Start Date</t>
  </si>
  <si>
    <t>LOAN AMORTIZATION CHART</t>
  </si>
  <si>
    <t>Visit exceltemplate.net for more templates and updates</t>
  </si>
  <si>
    <t>USD</t>
  </si>
  <si>
    <t>Term</t>
  </si>
  <si>
    <t>% / Year</t>
  </si>
  <si>
    <t>Interest Rate</t>
  </si>
  <si>
    <t>Table</t>
  </si>
  <si>
    <t>Data</t>
  </si>
  <si>
    <t>Chart</t>
  </si>
  <si>
    <t>(Principal + Interest)</t>
  </si>
  <si>
    <t xml:space="preserve">Monthly Payment </t>
  </si>
  <si>
    <t>© 2011 - exceltemplate.net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</si>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</sst>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ashed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43" fontId="0" fillId="0" borderId="1" xfId="1" applyFont="1" applyBorder="1"/>
    <xf numFmtId="0" fontId="0" fillId="0" borderId="0" xfId="0" applyFont="1" applyBorder="1"/>
    <xf numFmtId="0" fontId="4" fillId="0" borderId="0" xfId="0" applyFont="1"/>
    <xf numFmtId="43" fontId="4" fillId="0" borderId="0" xfId="1" applyFont="1" applyBorder="1"/>
    <xf numFmtId="43" fontId="4" fillId="0" borderId="0" xfId="1" applyNumberFormat="1" applyFont="1" applyBorder="1"/>
    <xf numFmtId="164" fontId="4" fillId="0" borderId="0" xfId="1" applyNumberFormat="1" applyFont="1" applyBorder="1"/>
    <xf numFmtId="0" fontId="4" fillId="0" borderId="0" xfId="0" applyFont="1" applyBorder="1"/>
    <xf numFmtId="8" fontId="4" fillId="0" borderId="0" xfId="0" applyNumberFormat="1" applyFont="1" applyBorder="1"/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Alignment="1">
      <alignment vertical="center" wrapText="1"/>
    </xf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6" fillId="3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43" fontId="4" fillId="0" borderId="0" xfId="1" applyFont="1" applyFill="1" applyBorder="1"/>
    <xf numFmtId="43" fontId="4" fillId="3" borderId="12" xfId="1" applyFont="1" applyFill="1" applyBorder="1"/>
    <xf numFmtId="43" fontId="4" fillId="3" borderId="12" xfId="1" applyNumberFormat="1" applyFont="1" applyFill="1" applyBorder="1"/>
    <xf numFmtId="165" fontId="4" fillId="3" borderId="12" xfId="0" applyNumberFormat="1" applyFont="1" applyFill="1" applyBorder="1"/>
    <xf numFmtId="164" fontId="4" fillId="3" borderId="12" xfId="1" applyNumberFormat="1" applyFont="1" applyFill="1" applyBorder="1"/>
    <xf numFmtId="0" fontId="0" fillId="0" borderId="13" xfId="0" applyFont="1" applyBorder="1"/>
    <xf numFmtId="0" fontId="10" fillId="0" borderId="0" xfId="0" applyFont="1"/>
    <xf numFmtId="0" fontId="12" fillId="0" borderId="0" xfId="0" applyFont="1" applyBorder="1"/>
    <xf numFmtId="0" fontId="11" fillId="0" borderId="0" xfId="0" applyFont="1" applyBorder="1"/>
    <xf numFmtId="43" fontId="12" fillId="0" borderId="0" xfId="1" applyFont="1" applyBorder="1"/>
    <xf numFmtId="43" fontId="11" fillId="0" borderId="0" xfId="0" applyNumberFormat="1" applyFont="1" applyBorder="1"/>
    <xf numFmtId="0" fontId="13" fillId="0" borderId="0" xfId="0" applyFont="1" applyBorder="1" applyAlignment="1">
      <alignment horizontal="center"/>
    </xf>
    <xf numFmtId="43" fontId="11" fillId="0" borderId="0" xfId="1" applyFont="1" applyBorder="1"/>
    <xf numFmtId="0" fontId="11" fillId="0" borderId="0" xfId="0" applyFont="1"/>
    <xf numFmtId="0" fontId="3" fillId="0" borderId="13" xfId="0" applyFont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40" fontId="7" fillId="0" borderId="1" xfId="0" applyNumberFormat="1" applyFont="1" applyBorder="1" applyAlignment="1">
      <alignment horizontal="center" vertical="center"/>
    </xf>
    <xf numFmtId="39" fontId="8" fillId="0" borderId="1" xfId="1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Principal Paid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[0]!Principal</c:f>
              <c:numCache>
                <c:formatCode>_(* #,##0.00_);_(* \(#,##0.00\);_(* "-"??_);_(@_)</c:formatCode>
                <c:ptCount val="15"/>
                <c:pt idx="0">
                  <c:v>12592.464748840388</c:v>
                </c:pt>
                <c:pt idx="1">
                  <c:v>13637.633112485111</c:v>
                </c:pt>
                <c:pt idx="2">
                  <c:v>14769.549934843155</c:v>
                </c:pt>
                <c:pt idx="3">
                  <c:v>15995.41529520404</c:v>
                </c:pt>
                <c:pt idx="4">
                  <c:v>17323.026875887295</c:v>
                </c:pt>
                <c:pt idx="5">
                  <c:v>18760.829562999203</c:v>
                </c:pt>
                <c:pt idx="6">
                  <c:v>20317.969164027898</c:v>
                </c:pt>
                <c:pt idx="7">
                  <c:v>22004.350583972424</c:v>
                </c:pt>
                <c:pt idx="8">
                  <c:v>23830.700830061702</c:v>
                </c:pt>
                <c:pt idx="9">
                  <c:v>25808.637245834161</c:v>
                </c:pt>
                <c:pt idx="10">
                  <c:v>27950.741408612343</c:v>
                </c:pt>
                <c:pt idx="11">
                  <c:v>30270.639160431441</c:v>
                </c:pt>
                <c:pt idx="12">
                  <c:v>32783.087281495369</c:v>
                </c:pt>
                <c:pt idx="13">
                  <c:v>35504.06735748706</c:v>
                </c:pt>
                <c:pt idx="14">
                  <c:v>38450.887437819139</c:v>
                </c:pt>
              </c:numCache>
            </c:numRef>
          </c:val>
        </c:ser>
        <c:ser>
          <c:idx val="1"/>
          <c:order val="1"/>
          <c:tx>
            <c:strRef>
              <c:f>Sheet1!$C$10</c:f>
              <c:strCache>
                <c:ptCount val="1"/>
                <c:pt idx="0">
                  <c:v>Interest Paid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[0]!Interest</c:f>
              <c:numCache>
                <c:formatCode>_(* #,##0.00_);_(* \(#,##0.00\);_(* "-"??_);_(@_)</c:formatCode>
                <c:ptCount val="15"/>
                <c:pt idx="0">
                  <c:v>27544.922793034373</c:v>
                </c:pt>
                <c:pt idx="1">
                  <c:v>26499.754429389646</c:v>
                </c:pt>
                <c:pt idx="2">
                  <c:v>25367.837607031615</c:v>
                </c:pt>
                <c:pt idx="3">
                  <c:v>24141.972246670721</c:v>
                </c:pt>
                <c:pt idx="4">
                  <c:v>22814.360665987468</c:v>
                </c:pt>
                <c:pt idx="5">
                  <c:v>21376.55797887556</c:v>
                </c:pt>
                <c:pt idx="6">
                  <c:v>19819.418377846865</c:v>
                </c:pt>
                <c:pt idx="7">
                  <c:v>18133.036957902339</c:v>
                </c:pt>
                <c:pt idx="8">
                  <c:v>16306.686711813063</c:v>
                </c:pt>
                <c:pt idx="9">
                  <c:v>14328.750296040604</c:v>
                </c:pt>
                <c:pt idx="10">
                  <c:v>12186.646133262419</c:v>
                </c:pt>
                <c:pt idx="11">
                  <c:v>9866.7483814433235</c:v>
                </c:pt>
                <c:pt idx="12">
                  <c:v>7354.3002603793921</c:v>
                </c:pt>
                <c:pt idx="13">
                  <c:v>4633.3201843876996</c:v>
                </c:pt>
                <c:pt idx="14">
                  <c:v>1686.5001040556322</c:v>
                </c:pt>
              </c:numCache>
            </c:numRef>
          </c:val>
        </c:ser>
        <c:ser>
          <c:idx val="2"/>
          <c:order val="2"/>
          <c:tx>
            <c:strRef>
              <c:f>Sheet1!$D$10</c:f>
              <c:strCache>
                <c:ptCount val="1"/>
                <c:pt idx="0">
                  <c:v>Int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[0]!Inte</c:f>
              <c:numCache>
                <c:formatCode>_(* #,##0.00_);_(* \(#,##0.00\);_(* "-"??_);_(@_)</c:formatCode>
                <c:ptCount val="6"/>
                <c:pt idx="0">
                  <c:v>12592.464748840388</c:v>
                </c:pt>
                <c:pt idx="1">
                  <c:v>13637.633112485111</c:v>
                </c:pt>
                <c:pt idx="2">
                  <c:v>14769.549934843155</c:v>
                </c:pt>
                <c:pt idx="3">
                  <c:v>15995.41529520404</c:v>
                </c:pt>
                <c:pt idx="4">
                  <c:v>17323.026875887295</c:v>
                </c:pt>
                <c:pt idx="5">
                  <c:v>18760.829562999203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509440"/>
        <c:axId val="88663168"/>
      </c:barChart>
      <c:lineChart>
        <c:grouping val="standard"/>
        <c:varyColors val="0"/>
        <c:ser>
          <c:idx val="3"/>
          <c:order val="3"/>
          <c:tx>
            <c:strRef>
              <c:f>Sheet1!$E$10</c:f>
              <c:strCache>
                <c:ptCount val="1"/>
                <c:pt idx="0">
                  <c:v>Principal Balance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9525">
                <a:noFill/>
              </a:ln>
            </c:spPr>
          </c:marker>
          <c:val>
            <c:numRef>
              <c:f>[0]!Balance</c:f>
              <c:numCache>
                <c:formatCode>_(* #,##0.00_);_(* \(#,##0.00\);_(* "-"??_);_(@_)</c:formatCode>
                <c:ptCount val="15"/>
                <c:pt idx="0">
                  <c:v>337407.53525115945</c:v>
                </c:pt>
                <c:pt idx="1">
                  <c:v>323769.90213867434</c:v>
                </c:pt>
                <c:pt idx="2">
                  <c:v>309000.35220383119</c:v>
                </c:pt>
                <c:pt idx="3">
                  <c:v>293004.93690862705</c:v>
                </c:pt>
                <c:pt idx="4">
                  <c:v>275681.91003273969</c:v>
                </c:pt>
                <c:pt idx="5">
                  <c:v>256921.08046974047</c:v>
                </c:pt>
                <c:pt idx="6">
                  <c:v>236603.11130571258</c:v>
                </c:pt>
                <c:pt idx="7">
                  <c:v>214598.76072174017</c:v>
                </c:pt>
                <c:pt idx="8">
                  <c:v>190768.05989167845</c:v>
                </c:pt>
                <c:pt idx="9">
                  <c:v>164959.42264584434</c:v>
                </c:pt>
                <c:pt idx="10">
                  <c:v>137008.68123723194</c:v>
                </c:pt>
                <c:pt idx="11">
                  <c:v>106738.04207680048</c:v>
                </c:pt>
                <c:pt idx="12">
                  <c:v>73954.954795305137</c:v>
                </c:pt>
                <c:pt idx="13">
                  <c:v>38450.887437818077</c:v>
                </c:pt>
                <c:pt idx="14">
                  <c:v>-1.0563780961092561E-9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72128"/>
        <c:axId val="88664704"/>
      </c:lineChart>
      <c:catAx>
        <c:axId val="8850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88663168"/>
        <c:crosses val="autoZero"/>
        <c:auto val="1"/>
        <c:lblAlgn val="ctr"/>
        <c:lblOffset val="100"/>
        <c:noMultiLvlLbl val="0"/>
      </c:catAx>
      <c:valAx>
        <c:axId val="88663168"/>
        <c:scaling>
          <c:orientation val="minMax"/>
        </c:scaling>
        <c:delete val="0"/>
        <c:axPos val="l"/>
        <c:majorGridlines/>
        <c:min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>
                    <a:lumMod val="50000"/>
                  </a:schemeClr>
                </a:solidFill>
              </a:defRPr>
            </a:pPr>
            <a:endParaRPr lang="en-US"/>
          </a:p>
        </c:txPr>
        <c:crossAx val="88509440"/>
        <c:crosses val="autoZero"/>
        <c:crossBetween val="between"/>
      </c:valAx>
      <c:valAx>
        <c:axId val="88664704"/>
        <c:scaling>
          <c:orientation val="minMax"/>
          <c:min val="0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77472128"/>
        <c:crosses val="max"/>
        <c:crossBetween val="between"/>
      </c:valAx>
      <c:catAx>
        <c:axId val="77472128"/>
        <c:scaling>
          <c:orientation val="minMax"/>
        </c:scaling>
        <c:delete val="1"/>
        <c:axPos val="b"/>
        <c:majorTickMark val="out"/>
        <c:minorTickMark val="none"/>
        <c:tickLblPos val="nextTo"/>
        <c:crossAx val="8866470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6" fmlaLink="$B$11" max="349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133349</xdr:colOff>
      <xdr:row>4</xdr:row>
      <xdr:rowOff>66675</xdr:rowOff>
    </xdr:from>
    <xdr:to>
      <xdr:col>18</xdr:col>
      <xdr:colOff>0</xdr:colOff>
      <xdr:row>25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38100</xdr:rowOff>
        </xdr:from>
        <xdr:to>
          <xdr:col>1</xdr:col>
          <xdr:colOff>228600</xdr:colOff>
          <xdr:row>23</xdr:row>
          <xdr:rowOff>142875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template.net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0"/>
  <sheetViews>
    <sheetView showGridLines="0" showRowColHeaders="0" topLeftCell="D1" workbookViewId="0">
      <selection activeCell="F9" sqref="F9"/>
    </sheetView>
  </sheetViews>
  <sheetFormatPr defaultRowHeight="15" x14ac:dyDescent="0.25"/>
  <cols>
    <col min="1" max="1" width="9.28515625" style="30" bestFit="1" customWidth="1"/>
    <col min="2" max="2" width="11.5703125" style="30" bestFit="1" customWidth="1"/>
    <col min="3" max="3" width="11.5703125" style="30" customWidth="1"/>
    <col min="4" max="4" width="11.5703125" style="30" bestFit="1" customWidth="1"/>
    <col min="5" max="5" width="11.5703125" style="30" customWidth="1"/>
    <col min="6" max="6" width="11.5703125" style="30" bestFit="1" customWidth="1"/>
    <col min="7" max="8" width="11" style="30" bestFit="1" customWidth="1"/>
    <col min="9" max="9" width="9.140625" style="30"/>
    <col min="10" max="10" width="11" style="30" bestFit="1" customWidth="1"/>
    <col min="11" max="11" width="9.140625" style="30"/>
    <col min="12" max="12" width="10.5703125" style="30" bestFit="1" customWidth="1"/>
    <col min="13" max="13" width="9.140625" style="30"/>
    <col min="14" max="14" width="11.5703125" style="30" bestFit="1" customWidth="1"/>
    <col min="15" max="15" width="9.5703125" style="30" bestFit="1" customWidth="1"/>
    <col min="16" max="16384" width="9.140625" style="30"/>
  </cols>
  <sheetData>
    <row r="2" spans="1:19" x14ac:dyDescent="0.25">
      <c r="A2" s="29"/>
      <c r="B2" s="29"/>
      <c r="C2" s="29"/>
      <c r="D2" s="29"/>
      <c r="E2" s="29"/>
      <c r="F2" s="29"/>
      <c r="G2" s="29"/>
      <c r="H2" s="29"/>
    </row>
    <row r="3" spans="1:19" x14ac:dyDescent="0.25">
      <c r="A3" s="29"/>
      <c r="B3" s="29"/>
      <c r="C3" s="29"/>
      <c r="D3" s="29"/>
      <c r="E3" s="29"/>
      <c r="F3" s="29"/>
      <c r="G3" s="31">
        <f>'Amortization Chart'!E5</f>
        <v>350000</v>
      </c>
      <c r="H3" s="29"/>
    </row>
    <row r="4" spans="1:19" x14ac:dyDescent="0.25">
      <c r="A4" s="29"/>
      <c r="B4" s="29"/>
      <c r="C4" s="29"/>
      <c r="D4" s="29"/>
      <c r="E4" s="29"/>
      <c r="F4" s="29"/>
      <c r="G4" s="31">
        <f>'Amortization Chart'!E6</f>
        <v>8</v>
      </c>
      <c r="H4" s="29" t="s">
        <v>1</v>
      </c>
    </row>
    <row r="5" spans="1:19" x14ac:dyDescent="0.25">
      <c r="A5" s="29"/>
      <c r="B5" s="29"/>
      <c r="C5" s="29"/>
      <c r="D5" s="29"/>
      <c r="E5" s="29"/>
      <c r="F5" s="29"/>
      <c r="G5" s="31">
        <f>'Amortization Chart'!E7</f>
        <v>180</v>
      </c>
      <c r="H5" s="29"/>
    </row>
    <row r="6" spans="1:19" x14ac:dyDescent="0.25">
      <c r="A6" s="29"/>
      <c r="B6" s="29"/>
      <c r="C6" s="29"/>
      <c r="D6" s="29"/>
      <c r="E6" s="29"/>
      <c r="F6" s="29"/>
      <c r="G6" s="31">
        <f>'Amortization Chart'!E8</f>
        <v>40638</v>
      </c>
      <c r="H6" s="29"/>
    </row>
    <row r="7" spans="1:19" x14ac:dyDescent="0.25">
      <c r="A7" s="29"/>
      <c r="B7" s="29"/>
      <c r="C7" s="29"/>
      <c r="D7" s="29"/>
      <c r="E7" s="29"/>
      <c r="F7" s="29"/>
      <c r="G7" s="31">
        <f>'Amortization Chart'!U7</f>
        <v>3344.7822951562302</v>
      </c>
      <c r="H7" s="29"/>
      <c r="L7" s="32"/>
    </row>
    <row r="8" spans="1:19" x14ac:dyDescent="0.25">
      <c r="A8" s="29"/>
      <c r="B8" s="29"/>
      <c r="C8" s="29"/>
      <c r="D8" s="29"/>
      <c r="E8" s="29"/>
      <c r="F8" s="29"/>
      <c r="G8" s="29"/>
      <c r="H8" s="29"/>
    </row>
    <row r="9" spans="1:19" x14ac:dyDescent="0.25">
      <c r="A9" s="29"/>
      <c r="B9" s="29"/>
      <c r="C9" s="29"/>
      <c r="D9" s="29"/>
      <c r="E9" s="29"/>
      <c r="F9" s="29"/>
      <c r="G9" s="29"/>
      <c r="H9" s="29"/>
    </row>
    <row r="10" spans="1:19" x14ac:dyDescent="0.25">
      <c r="A10" s="30" t="s">
        <v>6</v>
      </c>
      <c r="B10" s="33" t="s">
        <v>8</v>
      </c>
      <c r="C10" s="33" t="s">
        <v>7</v>
      </c>
      <c r="D10" s="33" t="s">
        <v>10</v>
      </c>
      <c r="E10" s="33" t="s">
        <v>9</v>
      </c>
      <c r="I10" s="33"/>
      <c r="J10" s="33"/>
      <c r="K10" s="33"/>
      <c r="L10" s="33"/>
      <c r="M10" s="33"/>
      <c r="N10" s="33"/>
      <c r="Q10" s="33"/>
      <c r="R10" s="33"/>
      <c r="S10" s="33"/>
    </row>
    <row r="11" spans="1:19" x14ac:dyDescent="0.25">
      <c r="A11" s="30">
        <v>1</v>
      </c>
      <c r="B11" s="34">
        <f>SUM(K11:K22)</f>
        <v>12592.464748840388</v>
      </c>
      <c r="C11" s="34">
        <f>SUM(L11:L22)</f>
        <v>27544.922793034373</v>
      </c>
      <c r="D11" s="34">
        <f>IF(E11="","",IF(B11&lt;C11,B11,0))</f>
        <v>12592.464748840388</v>
      </c>
      <c r="E11" s="34">
        <f>J22</f>
        <v>337407.53525115945</v>
      </c>
      <c r="G11" s="32"/>
      <c r="I11" s="29">
        <f>IF(G5&lt;&gt;"",1,"")</f>
        <v>1</v>
      </c>
      <c r="J11" s="31">
        <f>IF(I11&lt;&gt;"",G3-K11,"")</f>
        <v>348988.5510381771</v>
      </c>
      <c r="K11" s="31">
        <f>IF(I11&lt;&gt;"",M11-L11,"")</f>
        <v>1011.4489618228968</v>
      </c>
      <c r="L11" s="31">
        <f>IF(I11&lt;&gt;"",G3*G4/12/100,"")</f>
        <v>2333.3333333333335</v>
      </c>
      <c r="M11" s="31">
        <f>IF(I11&lt;&gt;"",G7,"")</f>
        <v>3344.7822951562302</v>
      </c>
      <c r="N11" s="31">
        <f>IF(I11&lt;&gt;"",L11,"")</f>
        <v>2333.3333333333335</v>
      </c>
      <c r="O11" s="32"/>
      <c r="P11" s="30">
        <v>1</v>
      </c>
      <c r="Q11" s="34"/>
      <c r="R11" s="34"/>
      <c r="S11" s="34"/>
    </row>
    <row r="12" spans="1:19" x14ac:dyDescent="0.25">
      <c r="A12" s="30">
        <v>2</v>
      </c>
      <c r="B12" s="34">
        <f t="shared" ref="B12:B35" ca="1" si="0">IF(E12="","",SUM(OFFSET($K$11:$K$22,ROW(A1)*12,0)))</f>
        <v>13637.633112485111</v>
      </c>
      <c r="C12" s="34">
        <f t="shared" ref="C12:C39" ca="1" si="1">IF(E12="","",SUM(OFFSET($L$11:$L$22,ROW(A1)*12,0)))</f>
        <v>26499.754429389646</v>
      </c>
      <c r="D12" s="34">
        <f t="shared" ref="D12:D40" ca="1" si="2">IF(E12="","",IF(B12&lt;C12,B12,NA()))</f>
        <v>13637.633112485111</v>
      </c>
      <c r="E12" s="34">
        <f t="shared" ref="E12:E40" ca="1" si="3">OFFSET($J$10,ROW(A2)*12,0)</f>
        <v>323769.90213867434</v>
      </c>
      <c r="G12" s="32"/>
      <c r="I12" s="29">
        <f t="shared" ref="I12:I75" si="4">IF(OR(I11=$G$5,I11=""),"",I11+1)</f>
        <v>2</v>
      </c>
      <c r="J12" s="31">
        <f>IF(I12&lt;&gt;"",J11-K12,"")</f>
        <v>347970.35908327537</v>
      </c>
      <c r="K12" s="31">
        <f t="shared" ref="K12:K75" si="5">IF(I12&lt;&gt;"",M12-L12,"")</f>
        <v>1018.1919549017161</v>
      </c>
      <c r="L12" s="31">
        <f t="shared" ref="L12:L75" si="6">IF(I12&lt;&gt;"",J11*$G$4/12/100,"")</f>
        <v>2326.5903402545141</v>
      </c>
      <c r="M12" s="31">
        <f>IF(I12&lt;&gt;"",M11,"")</f>
        <v>3344.7822951562302</v>
      </c>
      <c r="N12" s="31">
        <f>IF(I12&lt;&gt;"",L12+N11,"")</f>
        <v>4659.9236735878476</v>
      </c>
      <c r="P12" s="30">
        <v>2</v>
      </c>
      <c r="Q12" s="34"/>
      <c r="R12" s="34"/>
      <c r="S12" s="34"/>
    </row>
    <row r="13" spans="1:19" x14ac:dyDescent="0.25">
      <c r="A13" s="30">
        <v>3</v>
      </c>
      <c r="B13" s="34">
        <f t="shared" ca="1" si="0"/>
        <v>14769.549934843155</v>
      </c>
      <c r="C13" s="34">
        <f t="shared" ca="1" si="1"/>
        <v>25367.837607031615</v>
      </c>
      <c r="D13" s="34">
        <f t="shared" ca="1" si="2"/>
        <v>14769.549934843155</v>
      </c>
      <c r="E13" s="34">
        <f t="shared" ca="1" si="3"/>
        <v>309000.35220383119</v>
      </c>
      <c r="I13" s="29">
        <f t="shared" si="4"/>
        <v>3</v>
      </c>
      <c r="J13" s="31">
        <f t="shared" ref="J13:J76" si="7">IF(I13&lt;&gt;"",J12-K13,"")</f>
        <v>346945.37918200763</v>
      </c>
      <c r="K13" s="31">
        <f t="shared" si="5"/>
        <v>1024.9799012677277</v>
      </c>
      <c r="L13" s="31">
        <f t="shared" si="6"/>
        <v>2319.8023938885026</v>
      </c>
      <c r="M13" s="31">
        <f t="shared" ref="M13:M76" si="8">IF(I13&lt;&gt;"",M12,"")</f>
        <v>3344.7822951562302</v>
      </c>
      <c r="N13" s="31">
        <f t="shared" ref="N13:N76" si="9">IF(I13&lt;&gt;"",L13+N12,"")</f>
        <v>6979.7260674763502</v>
      </c>
      <c r="P13" s="30">
        <v>3</v>
      </c>
      <c r="Q13" s="34"/>
      <c r="R13" s="34"/>
      <c r="S13" s="34"/>
    </row>
    <row r="14" spans="1:19" x14ac:dyDescent="0.25">
      <c r="A14" s="30">
        <v>4</v>
      </c>
      <c r="B14" s="34">
        <f t="shared" ca="1" si="0"/>
        <v>15995.41529520404</v>
      </c>
      <c r="C14" s="34">
        <f t="shared" ca="1" si="1"/>
        <v>24141.972246670721</v>
      </c>
      <c r="D14" s="34">
        <f t="shared" ca="1" si="2"/>
        <v>15995.41529520404</v>
      </c>
      <c r="E14" s="34">
        <f t="shared" ca="1" si="3"/>
        <v>293004.93690862705</v>
      </c>
      <c r="I14" s="29">
        <f t="shared" si="4"/>
        <v>4</v>
      </c>
      <c r="J14" s="31">
        <f t="shared" si="7"/>
        <v>345913.56608139811</v>
      </c>
      <c r="K14" s="31">
        <f t="shared" si="5"/>
        <v>1031.8131006095127</v>
      </c>
      <c r="L14" s="31">
        <f t="shared" si="6"/>
        <v>2312.9691945467175</v>
      </c>
      <c r="M14" s="31">
        <f t="shared" si="8"/>
        <v>3344.7822951562302</v>
      </c>
      <c r="N14" s="31">
        <f t="shared" si="9"/>
        <v>9292.6952620230677</v>
      </c>
      <c r="P14" s="30">
        <v>4</v>
      </c>
      <c r="Q14" s="34"/>
      <c r="R14" s="34"/>
      <c r="S14" s="34"/>
    </row>
    <row r="15" spans="1:19" x14ac:dyDescent="0.25">
      <c r="A15" s="30">
        <v>5</v>
      </c>
      <c r="B15" s="34">
        <f t="shared" ca="1" si="0"/>
        <v>17323.026875887295</v>
      </c>
      <c r="C15" s="34">
        <f t="shared" ca="1" si="1"/>
        <v>22814.360665987468</v>
      </c>
      <c r="D15" s="34">
        <f t="shared" ca="1" si="2"/>
        <v>17323.026875887295</v>
      </c>
      <c r="E15" s="34">
        <f t="shared" ca="1" si="3"/>
        <v>275681.91003273969</v>
      </c>
      <c r="I15" s="29">
        <f t="shared" si="4"/>
        <v>5</v>
      </c>
      <c r="J15" s="31">
        <f t="shared" si="7"/>
        <v>344874.87422678451</v>
      </c>
      <c r="K15" s="31">
        <f t="shared" si="5"/>
        <v>1038.6918546135762</v>
      </c>
      <c r="L15" s="31">
        <f t="shared" si="6"/>
        <v>2306.0904405426541</v>
      </c>
      <c r="M15" s="31">
        <f t="shared" si="8"/>
        <v>3344.7822951562302</v>
      </c>
      <c r="N15" s="31">
        <f t="shared" si="9"/>
        <v>11598.785702565721</v>
      </c>
      <c r="P15" s="30">
        <v>5</v>
      </c>
      <c r="Q15" s="34"/>
      <c r="R15" s="34"/>
      <c r="S15" s="34"/>
    </row>
    <row r="16" spans="1:19" x14ac:dyDescent="0.25">
      <c r="A16" s="30">
        <v>6</v>
      </c>
      <c r="B16" s="34">
        <f t="shared" ca="1" si="0"/>
        <v>18760.829562999203</v>
      </c>
      <c r="C16" s="34">
        <f t="shared" ca="1" si="1"/>
        <v>21376.55797887556</v>
      </c>
      <c r="D16" s="34">
        <f t="shared" ca="1" si="2"/>
        <v>18760.829562999203</v>
      </c>
      <c r="E16" s="34">
        <f t="shared" ca="1" si="3"/>
        <v>256921.08046974047</v>
      </c>
      <c r="I16" s="29">
        <f t="shared" si="4"/>
        <v>6</v>
      </c>
      <c r="J16" s="31">
        <f t="shared" si="7"/>
        <v>343829.25775980682</v>
      </c>
      <c r="K16" s="31">
        <f t="shared" si="5"/>
        <v>1045.6164669776667</v>
      </c>
      <c r="L16" s="31">
        <f t="shared" si="6"/>
        <v>2299.1658281785635</v>
      </c>
      <c r="M16" s="31">
        <f t="shared" si="8"/>
        <v>3344.7822951562302</v>
      </c>
      <c r="N16" s="31">
        <f t="shared" si="9"/>
        <v>13897.951530744285</v>
      </c>
      <c r="P16" s="30">
        <v>6</v>
      </c>
      <c r="Q16" s="34"/>
      <c r="R16" s="34"/>
      <c r="S16" s="34"/>
    </row>
    <row r="17" spans="1:19" x14ac:dyDescent="0.25">
      <c r="A17" s="30">
        <v>7</v>
      </c>
      <c r="B17" s="34">
        <f t="shared" ca="1" si="0"/>
        <v>20317.969164027898</v>
      </c>
      <c r="C17" s="34">
        <f t="shared" ca="1" si="1"/>
        <v>19819.418377846865</v>
      </c>
      <c r="D17" s="34" t="e">
        <f t="shared" ca="1" si="2"/>
        <v>#N/A</v>
      </c>
      <c r="E17" s="34">
        <f t="shared" ca="1" si="3"/>
        <v>236603.11130571258</v>
      </c>
      <c r="I17" s="29">
        <f t="shared" si="4"/>
        <v>7</v>
      </c>
      <c r="J17" s="31">
        <f t="shared" si="7"/>
        <v>342776.67051638261</v>
      </c>
      <c r="K17" s="31">
        <f t="shared" si="5"/>
        <v>1052.5872434241846</v>
      </c>
      <c r="L17" s="31">
        <f t="shared" si="6"/>
        <v>2292.1950517320456</v>
      </c>
      <c r="M17" s="31">
        <f t="shared" si="8"/>
        <v>3344.7822951562302</v>
      </c>
      <c r="N17" s="31">
        <f t="shared" si="9"/>
        <v>16190.146582476331</v>
      </c>
      <c r="P17" s="30">
        <v>7</v>
      </c>
      <c r="Q17" s="34"/>
      <c r="R17" s="34"/>
      <c r="S17" s="34"/>
    </row>
    <row r="18" spans="1:19" x14ac:dyDescent="0.25">
      <c r="A18" s="30">
        <v>8</v>
      </c>
      <c r="B18" s="34">
        <f t="shared" ca="1" si="0"/>
        <v>22004.350583972424</v>
      </c>
      <c r="C18" s="34">
        <f t="shared" ca="1" si="1"/>
        <v>18133.036957902339</v>
      </c>
      <c r="D18" s="34" t="e">
        <f t="shared" ca="1" si="2"/>
        <v>#N/A</v>
      </c>
      <c r="E18" s="34">
        <f t="shared" ca="1" si="3"/>
        <v>214598.76072174017</v>
      </c>
      <c r="I18" s="29">
        <f t="shared" si="4"/>
        <v>8</v>
      </c>
      <c r="J18" s="31">
        <f t="shared" si="7"/>
        <v>341717.06602466892</v>
      </c>
      <c r="K18" s="31">
        <f t="shared" si="5"/>
        <v>1059.6044917136796</v>
      </c>
      <c r="L18" s="31">
        <f t="shared" si="6"/>
        <v>2285.1778034425506</v>
      </c>
      <c r="M18" s="31">
        <f t="shared" si="8"/>
        <v>3344.7822951562302</v>
      </c>
      <c r="N18" s="31">
        <f t="shared" si="9"/>
        <v>18475.324385918881</v>
      </c>
      <c r="P18" s="30">
        <v>8</v>
      </c>
      <c r="Q18" s="34"/>
      <c r="R18" s="34"/>
      <c r="S18" s="34"/>
    </row>
    <row r="19" spans="1:19" x14ac:dyDescent="0.25">
      <c r="A19" s="30">
        <v>9</v>
      </c>
      <c r="B19" s="34">
        <f t="shared" ca="1" si="0"/>
        <v>23830.700830061702</v>
      </c>
      <c r="C19" s="34">
        <f t="shared" ca="1" si="1"/>
        <v>16306.686711813063</v>
      </c>
      <c r="D19" s="34" t="e">
        <f t="shared" ca="1" si="2"/>
        <v>#N/A</v>
      </c>
      <c r="E19" s="34">
        <f t="shared" ca="1" si="3"/>
        <v>190768.05989167845</v>
      </c>
      <c r="I19" s="29">
        <f t="shared" si="4"/>
        <v>9</v>
      </c>
      <c r="J19" s="31">
        <f t="shared" si="7"/>
        <v>340650.39750301046</v>
      </c>
      <c r="K19" s="31">
        <f t="shared" si="5"/>
        <v>1066.6685216584374</v>
      </c>
      <c r="L19" s="31">
        <f t="shared" si="6"/>
        <v>2278.1137734977929</v>
      </c>
      <c r="M19" s="31">
        <f t="shared" si="8"/>
        <v>3344.7822951562302</v>
      </c>
      <c r="N19" s="31">
        <f t="shared" si="9"/>
        <v>20753.438159416673</v>
      </c>
      <c r="P19" s="30">
        <v>9</v>
      </c>
      <c r="Q19" s="34"/>
      <c r="R19" s="34"/>
      <c r="S19" s="34"/>
    </row>
    <row r="20" spans="1:19" x14ac:dyDescent="0.25">
      <c r="A20" s="30">
        <v>10</v>
      </c>
      <c r="B20" s="34">
        <f t="shared" ca="1" si="0"/>
        <v>25808.637245834161</v>
      </c>
      <c r="C20" s="34">
        <f t="shared" ca="1" si="1"/>
        <v>14328.750296040604</v>
      </c>
      <c r="D20" s="34" t="e">
        <f t="shared" ca="1" si="2"/>
        <v>#N/A</v>
      </c>
      <c r="E20" s="34">
        <f t="shared" ca="1" si="3"/>
        <v>164959.42264584434</v>
      </c>
      <c r="I20" s="29">
        <f t="shared" si="4"/>
        <v>10</v>
      </c>
      <c r="J20" s="31">
        <f t="shared" si="7"/>
        <v>339576.61785787431</v>
      </c>
      <c r="K20" s="31">
        <f t="shared" si="5"/>
        <v>1073.7796451361605</v>
      </c>
      <c r="L20" s="31">
        <f t="shared" si="6"/>
        <v>2271.0026500200697</v>
      </c>
      <c r="M20" s="31">
        <f t="shared" si="8"/>
        <v>3344.7822951562302</v>
      </c>
      <c r="N20" s="31">
        <f t="shared" si="9"/>
        <v>23024.440809436743</v>
      </c>
      <c r="P20" s="30">
        <v>10</v>
      </c>
      <c r="Q20" s="34"/>
      <c r="R20" s="34"/>
      <c r="S20" s="34"/>
    </row>
    <row r="21" spans="1:19" x14ac:dyDescent="0.25">
      <c r="A21" s="30">
        <v>11</v>
      </c>
      <c r="B21" s="34">
        <f t="shared" ca="1" si="0"/>
        <v>27950.741408612343</v>
      </c>
      <c r="C21" s="34">
        <f t="shared" ca="1" si="1"/>
        <v>12186.646133262419</v>
      </c>
      <c r="D21" s="34" t="e">
        <f t="shared" ca="1" si="2"/>
        <v>#N/A</v>
      </c>
      <c r="E21" s="34">
        <f t="shared" ca="1" si="3"/>
        <v>137008.68123723194</v>
      </c>
      <c r="I21" s="29">
        <f t="shared" si="4"/>
        <v>11</v>
      </c>
      <c r="J21" s="31">
        <f t="shared" si="7"/>
        <v>338495.67968177056</v>
      </c>
      <c r="K21" s="31">
        <f t="shared" si="5"/>
        <v>1080.9381761037348</v>
      </c>
      <c r="L21" s="31">
        <f t="shared" si="6"/>
        <v>2263.8441190524954</v>
      </c>
      <c r="M21" s="31">
        <f t="shared" si="8"/>
        <v>3344.7822951562302</v>
      </c>
      <c r="N21" s="31">
        <f t="shared" si="9"/>
        <v>25288.284928489236</v>
      </c>
      <c r="P21" s="30">
        <v>11</v>
      </c>
      <c r="Q21" s="34"/>
      <c r="R21" s="34"/>
      <c r="S21" s="34"/>
    </row>
    <row r="22" spans="1:19" x14ac:dyDescent="0.25">
      <c r="A22" s="30">
        <v>12</v>
      </c>
      <c r="B22" s="34">
        <f t="shared" ca="1" si="0"/>
        <v>30270.639160431441</v>
      </c>
      <c r="C22" s="34">
        <f t="shared" ca="1" si="1"/>
        <v>9866.7483814433235</v>
      </c>
      <c r="D22" s="34" t="e">
        <f t="shared" ca="1" si="2"/>
        <v>#N/A</v>
      </c>
      <c r="E22" s="34">
        <f t="shared" ca="1" si="3"/>
        <v>106738.04207680048</v>
      </c>
      <c r="I22" s="29">
        <f t="shared" si="4"/>
        <v>12</v>
      </c>
      <c r="J22" s="31">
        <f t="shared" si="7"/>
        <v>337407.53525115945</v>
      </c>
      <c r="K22" s="31">
        <f t="shared" si="5"/>
        <v>1088.1444306110934</v>
      </c>
      <c r="L22" s="31">
        <f t="shared" si="6"/>
        <v>2256.6378645451368</v>
      </c>
      <c r="M22" s="31">
        <f t="shared" si="8"/>
        <v>3344.7822951562302</v>
      </c>
      <c r="N22" s="31">
        <f t="shared" si="9"/>
        <v>27544.922793034373</v>
      </c>
      <c r="O22" s="32"/>
      <c r="P22" s="30">
        <v>12</v>
      </c>
      <c r="Q22" s="34"/>
      <c r="R22" s="34"/>
      <c r="S22" s="34"/>
    </row>
    <row r="23" spans="1:19" x14ac:dyDescent="0.25">
      <c r="A23" s="30">
        <v>13</v>
      </c>
      <c r="B23" s="34">
        <f t="shared" ca="1" si="0"/>
        <v>32783.087281495369</v>
      </c>
      <c r="C23" s="34">
        <f t="shared" ca="1" si="1"/>
        <v>7354.3002603793921</v>
      </c>
      <c r="D23" s="34" t="e">
        <f t="shared" ca="1" si="2"/>
        <v>#N/A</v>
      </c>
      <c r="E23" s="34">
        <f t="shared" ca="1" si="3"/>
        <v>73954.954795305137</v>
      </c>
      <c r="I23" s="29">
        <f t="shared" si="4"/>
        <v>13</v>
      </c>
      <c r="J23" s="31">
        <f t="shared" si="7"/>
        <v>336312.13652434427</v>
      </c>
      <c r="K23" s="31">
        <f t="shared" si="5"/>
        <v>1095.3987268151673</v>
      </c>
      <c r="L23" s="31">
        <f t="shared" si="6"/>
        <v>2249.383568341063</v>
      </c>
      <c r="M23" s="31">
        <f t="shared" si="8"/>
        <v>3344.7822951562302</v>
      </c>
      <c r="N23" s="31">
        <f t="shared" si="9"/>
        <v>29794.306361375435</v>
      </c>
      <c r="O23" s="32"/>
      <c r="P23" s="30">
        <v>13</v>
      </c>
      <c r="Q23" s="34"/>
      <c r="R23" s="34"/>
      <c r="S23" s="34"/>
    </row>
    <row r="24" spans="1:19" x14ac:dyDescent="0.25">
      <c r="A24" s="30">
        <v>14</v>
      </c>
      <c r="B24" s="34">
        <f t="shared" ca="1" si="0"/>
        <v>35504.06735748706</v>
      </c>
      <c r="C24" s="34">
        <f t="shared" ca="1" si="1"/>
        <v>4633.3201843876996</v>
      </c>
      <c r="D24" s="34" t="e">
        <f t="shared" ca="1" si="2"/>
        <v>#N/A</v>
      </c>
      <c r="E24" s="34">
        <f t="shared" ca="1" si="3"/>
        <v>38450.887437818077</v>
      </c>
      <c r="I24" s="29">
        <f t="shared" si="4"/>
        <v>14</v>
      </c>
      <c r="J24" s="31">
        <f t="shared" si="7"/>
        <v>335209.43513935036</v>
      </c>
      <c r="K24" s="31">
        <f t="shared" si="5"/>
        <v>1102.7013849939353</v>
      </c>
      <c r="L24" s="31">
        <f t="shared" si="6"/>
        <v>2242.0809101622949</v>
      </c>
      <c r="M24" s="31">
        <f t="shared" si="8"/>
        <v>3344.7822951562302</v>
      </c>
      <c r="N24" s="31">
        <f t="shared" si="9"/>
        <v>32036.387271537729</v>
      </c>
      <c r="P24" s="30">
        <v>14</v>
      </c>
      <c r="Q24" s="34"/>
      <c r="R24" s="34"/>
      <c r="S24" s="34"/>
    </row>
    <row r="25" spans="1:19" x14ac:dyDescent="0.25">
      <c r="A25" s="30">
        <v>15</v>
      </c>
      <c r="B25" s="34">
        <f t="shared" ca="1" si="0"/>
        <v>38450.887437819139</v>
      </c>
      <c r="C25" s="34">
        <f t="shared" ca="1" si="1"/>
        <v>1686.5001040556322</v>
      </c>
      <c r="D25" s="34" t="e">
        <f t="shared" ca="1" si="2"/>
        <v>#N/A</v>
      </c>
      <c r="E25" s="34">
        <f t="shared" ca="1" si="3"/>
        <v>-1.0563780961092561E-9</v>
      </c>
      <c r="I25" s="29">
        <f t="shared" si="4"/>
        <v>15</v>
      </c>
      <c r="J25" s="31">
        <f t="shared" si="7"/>
        <v>334099.38241178979</v>
      </c>
      <c r="K25" s="31">
        <f t="shared" si="5"/>
        <v>1110.0527275605614</v>
      </c>
      <c r="L25" s="31">
        <f t="shared" si="6"/>
        <v>2234.7295675956689</v>
      </c>
      <c r="M25" s="31">
        <f t="shared" si="8"/>
        <v>3344.7822951562302</v>
      </c>
      <c r="N25" s="31">
        <f t="shared" si="9"/>
        <v>34271.116839133399</v>
      </c>
      <c r="P25" s="30">
        <v>15</v>
      </c>
      <c r="Q25" s="34"/>
      <c r="R25" s="34"/>
      <c r="S25" s="34"/>
    </row>
    <row r="26" spans="1:19" x14ac:dyDescent="0.25">
      <c r="A26" s="30">
        <v>16</v>
      </c>
      <c r="B26" s="34" t="str">
        <f t="shared" ca="1" si="0"/>
        <v/>
      </c>
      <c r="C26" s="34" t="str">
        <f t="shared" ca="1" si="1"/>
        <v/>
      </c>
      <c r="D26" s="34" t="str">
        <f t="shared" ca="1" si="2"/>
        <v/>
      </c>
      <c r="E26" s="34" t="str">
        <f t="shared" ca="1" si="3"/>
        <v/>
      </c>
      <c r="I26" s="29">
        <f t="shared" si="4"/>
        <v>16</v>
      </c>
      <c r="J26" s="31">
        <f t="shared" si="7"/>
        <v>332981.92933271214</v>
      </c>
      <c r="K26" s="31">
        <f t="shared" si="5"/>
        <v>1117.4530790776316</v>
      </c>
      <c r="L26" s="31">
        <f t="shared" si="6"/>
        <v>2227.3292160785986</v>
      </c>
      <c r="M26" s="31">
        <f t="shared" si="8"/>
        <v>3344.7822951562302</v>
      </c>
      <c r="N26" s="31">
        <f t="shared" si="9"/>
        <v>36498.446055212</v>
      </c>
      <c r="P26" s="30">
        <v>16</v>
      </c>
      <c r="Q26" s="34"/>
      <c r="R26" s="34"/>
      <c r="S26" s="34"/>
    </row>
    <row r="27" spans="1:19" x14ac:dyDescent="0.25">
      <c r="A27" s="30">
        <v>17</v>
      </c>
      <c r="B27" s="34" t="str">
        <f t="shared" ca="1" si="0"/>
        <v/>
      </c>
      <c r="C27" s="34" t="str">
        <f t="shared" ca="1" si="1"/>
        <v/>
      </c>
      <c r="D27" s="34" t="str">
        <f t="shared" ca="1" si="2"/>
        <v/>
      </c>
      <c r="E27" s="34" t="str">
        <f t="shared" ca="1" si="3"/>
        <v/>
      </c>
      <c r="I27" s="29">
        <f t="shared" si="4"/>
        <v>17</v>
      </c>
      <c r="J27" s="31">
        <f t="shared" si="7"/>
        <v>331857.02656644065</v>
      </c>
      <c r="K27" s="31">
        <f t="shared" si="5"/>
        <v>1124.9027662714825</v>
      </c>
      <c r="L27" s="31">
        <f t="shared" si="6"/>
        <v>2219.8795288847477</v>
      </c>
      <c r="M27" s="31">
        <f t="shared" si="8"/>
        <v>3344.7822951562302</v>
      </c>
      <c r="N27" s="31">
        <f t="shared" si="9"/>
        <v>38718.325584096747</v>
      </c>
      <c r="P27" s="30">
        <v>17</v>
      </c>
      <c r="Q27" s="34"/>
      <c r="R27" s="34"/>
      <c r="S27" s="34"/>
    </row>
    <row r="28" spans="1:19" x14ac:dyDescent="0.25">
      <c r="A28" s="30">
        <v>18</v>
      </c>
      <c r="B28" s="34" t="str">
        <f t="shared" ca="1" si="0"/>
        <v/>
      </c>
      <c r="C28" s="34" t="str">
        <f t="shared" ca="1" si="1"/>
        <v/>
      </c>
      <c r="D28" s="34" t="str">
        <f t="shared" ca="1" si="2"/>
        <v/>
      </c>
      <c r="E28" s="34" t="str">
        <f t="shared" ca="1" si="3"/>
        <v/>
      </c>
      <c r="I28" s="29">
        <f t="shared" si="4"/>
        <v>18</v>
      </c>
      <c r="J28" s="31">
        <f t="shared" si="7"/>
        <v>330724.624448394</v>
      </c>
      <c r="K28" s="31">
        <f t="shared" si="5"/>
        <v>1132.4021180466257</v>
      </c>
      <c r="L28" s="31">
        <f t="shared" si="6"/>
        <v>2212.3801771096046</v>
      </c>
      <c r="M28" s="31">
        <f t="shared" si="8"/>
        <v>3344.7822951562302</v>
      </c>
      <c r="N28" s="31">
        <f t="shared" si="9"/>
        <v>40930.705761206351</v>
      </c>
      <c r="P28" s="30">
        <v>18</v>
      </c>
      <c r="Q28" s="34"/>
      <c r="R28" s="34"/>
      <c r="S28" s="34"/>
    </row>
    <row r="29" spans="1:19" x14ac:dyDescent="0.25">
      <c r="A29" s="30">
        <v>19</v>
      </c>
      <c r="B29" s="34" t="str">
        <f t="shared" ca="1" si="0"/>
        <v/>
      </c>
      <c r="C29" s="34" t="str">
        <f t="shared" ca="1" si="1"/>
        <v/>
      </c>
      <c r="D29" s="34" t="str">
        <f t="shared" ca="1" si="2"/>
        <v/>
      </c>
      <c r="E29" s="34" t="str">
        <f t="shared" ca="1" si="3"/>
        <v/>
      </c>
      <c r="I29" s="29">
        <f t="shared" si="4"/>
        <v>19</v>
      </c>
      <c r="J29" s="31">
        <f t="shared" si="7"/>
        <v>329584.67298289371</v>
      </c>
      <c r="K29" s="31">
        <f t="shared" si="5"/>
        <v>1139.9514655002704</v>
      </c>
      <c r="L29" s="31">
        <f t="shared" si="6"/>
        <v>2204.8308296559599</v>
      </c>
      <c r="M29" s="31">
        <f t="shared" si="8"/>
        <v>3344.7822951562302</v>
      </c>
      <c r="N29" s="31">
        <f t="shared" si="9"/>
        <v>43135.536590862313</v>
      </c>
      <c r="P29" s="30">
        <v>19</v>
      </c>
      <c r="Q29" s="34"/>
      <c r="R29" s="34"/>
      <c r="S29" s="34"/>
    </row>
    <row r="30" spans="1:19" x14ac:dyDescent="0.25">
      <c r="A30" s="30">
        <v>20</v>
      </c>
      <c r="B30" s="34" t="str">
        <f t="shared" ca="1" si="0"/>
        <v/>
      </c>
      <c r="C30" s="34" t="str">
        <f t="shared" ca="1" si="1"/>
        <v/>
      </c>
      <c r="D30" s="34" t="str">
        <f t="shared" ca="1" si="2"/>
        <v/>
      </c>
      <c r="E30" s="34" t="str">
        <f t="shared" ca="1" si="3"/>
        <v/>
      </c>
      <c r="I30" s="29">
        <f t="shared" si="4"/>
        <v>20</v>
      </c>
      <c r="J30" s="31">
        <f t="shared" si="7"/>
        <v>328437.1218409568</v>
      </c>
      <c r="K30" s="31">
        <f t="shared" si="5"/>
        <v>1147.5511419369391</v>
      </c>
      <c r="L30" s="31">
        <f t="shared" si="6"/>
        <v>2197.2311532192912</v>
      </c>
      <c r="M30" s="31">
        <f t="shared" si="8"/>
        <v>3344.7822951562302</v>
      </c>
      <c r="N30" s="31">
        <f t="shared" si="9"/>
        <v>45332.767744081604</v>
      </c>
      <c r="P30" s="30">
        <v>20</v>
      </c>
      <c r="Q30" s="34"/>
      <c r="R30" s="34"/>
      <c r="S30" s="34"/>
    </row>
    <row r="31" spans="1:19" x14ac:dyDescent="0.25">
      <c r="A31" s="30">
        <v>21</v>
      </c>
      <c r="B31" s="34" t="str">
        <f t="shared" ca="1" si="0"/>
        <v/>
      </c>
      <c r="C31" s="34" t="str">
        <f t="shared" ca="1" si="1"/>
        <v/>
      </c>
      <c r="D31" s="34" t="str">
        <f t="shared" ca="1" si="2"/>
        <v/>
      </c>
      <c r="E31" s="34" t="str">
        <f t="shared" ca="1" si="3"/>
        <v/>
      </c>
      <c r="I31" s="29">
        <f t="shared" si="4"/>
        <v>21</v>
      </c>
      <c r="J31" s="31">
        <f t="shared" si="7"/>
        <v>327281.92035807361</v>
      </c>
      <c r="K31" s="31">
        <f t="shared" si="5"/>
        <v>1155.2014828831848</v>
      </c>
      <c r="L31" s="31">
        <f t="shared" si="6"/>
        <v>2189.5808122730455</v>
      </c>
      <c r="M31" s="31">
        <f t="shared" si="8"/>
        <v>3344.7822951562302</v>
      </c>
      <c r="N31" s="31">
        <f t="shared" si="9"/>
        <v>47522.348556354649</v>
      </c>
      <c r="P31" s="30">
        <v>21</v>
      </c>
      <c r="Q31" s="34"/>
      <c r="R31" s="34"/>
      <c r="S31" s="34"/>
    </row>
    <row r="32" spans="1:19" x14ac:dyDescent="0.25">
      <c r="A32" s="30">
        <v>22</v>
      </c>
      <c r="B32" s="34" t="str">
        <f t="shared" ca="1" si="0"/>
        <v/>
      </c>
      <c r="C32" s="34" t="str">
        <f t="shared" ca="1" si="1"/>
        <v/>
      </c>
      <c r="D32" s="34" t="str">
        <f t="shared" ca="1" si="2"/>
        <v/>
      </c>
      <c r="E32" s="34" t="str">
        <f t="shared" ca="1" si="3"/>
        <v/>
      </c>
      <c r="I32" s="29">
        <f t="shared" si="4"/>
        <v>22</v>
      </c>
      <c r="J32" s="31">
        <f t="shared" si="7"/>
        <v>326119.01753197121</v>
      </c>
      <c r="K32" s="31">
        <f t="shared" si="5"/>
        <v>1162.9028261024059</v>
      </c>
      <c r="L32" s="31">
        <f t="shared" si="6"/>
        <v>2181.8794690538243</v>
      </c>
      <c r="M32" s="31">
        <f t="shared" si="8"/>
        <v>3344.7822951562302</v>
      </c>
      <c r="N32" s="31">
        <f t="shared" si="9"/>
        <v>49704.228025408476</v>
      </c>
      <c r="P32" s="30">
        <v>22</v>
      </c>
      <c r="Q32" s="34"/>
      <c r="R32" s="34"/>
      <c r="S32" s="34"/>
    </row>
    <row r="33" spans="1:19" x14ac:dyDescent="0.25">
      <c r="A33" s="30">
        <v>23</v>
      </c>
      <c r="B33" s="34" t="str">
        <f t="shared" ca="1" si="0"/>
        <v/>
      </c>
      <c r="C33" s="34" t="str">
        <f t="shared" ca="1" si="1"/>
        <v/>
      </c>
      <c r="D33" s="34" t="str">
        <f t="shared" ca="1" si="2"/>
        <v/>
      </c>
      <c r="E33" s="34" t="str">
        <f t="shared" ca="1" si="3"/>
        <v/>
      </c>
      <c r="I33" s="29">
        <f t="shared" si="4"/>
        <v>23</v>
      </c>
      <c r="J33" s="31">
        <f t="shared" si="7"/>
        <v>324948.36202036147</v>
      </c>
      <c r="K33" s="31">
        <f t="shared" si="5"/>
        <v>1170.6555116097556</v>
      </c>
      <c r="L33" s="31">
        <f t="shared" si="6"/>
        <v>2174.1267835464746</v>
      </c>
      <c r="M33" s="31">
        <f t="shared" si="8"/>
        <v>3344.7822951562302</v>
      </c>
      <c r="N33" s="31">
        <f t="shared" si="9"/>
        <v>51878.354808954951</v>
      </c>
      <c r="P33" s="30">
        <v>23</v>
      </c>
      <c r="Q33" s="34"/>
      <c r="R33" s="34"/>
      <c r="S33" s="34"/>
    </row>
    <row r="34" spans="1:19" x14ac:dyDescent="0.25">
      <c r="A34" s="30">
        <v>24</v>
      </c>
      <c r="B34" s="34" t="str">
        <f t="shared" ca="1" si="0"/>
        <v/>
      </c>
      <c r="C34" s="34" t="str">
        <f t="shared" ca="1" si="1"/>
        <v/>
      </c>
      <c r="D34" s="34" t="str">
        <f t="shared" ca="1" si="2"/>
        <v/>
      </c>
      <c r="E34" s="34" t="str">
        <f t="shared" ca="1" si="3"/>
        <v/>
      </c>
      <c r="I34" s="29">
        <f t="shared" si="4"/>
        <v>24</v>
      </c>
      <c r="J34" s="31">
        <f t="shared" si="7"/>
        <v>323769.90213867434</v>
      </c>
      <c r="K34" s="31">
        <f t="shared" si="5"/>
        <v>1178.4598816871535</v>
      </c>
      <c r="L34" s="31">
        <f t="shared" si="6"/>
        <v>2166.3224134690768</v>
      </c>
      <c r="M34" s="31">
        <f t="shared" si="8"/>
        <v>3344.7822951562302</v>
      </c>
      <c r="N34" s="31">
        <f t="shared" si="9"/>
        <v>54044.677222424027</v>
      </c>
      <c r="P34" s="30">
        <v>24</v>
      </c>
      <c r="Q34" s="34"/>
      <c r="R34" s="34"/>
      <c r="S34" s="34"/>
    </row>
    <row r="35" spans="1:19" x14ac:dyDescent="0.25">
      <c r="A35" s="30">
        <v>25</v>
      </c>
      <c r="B35" s="34" t="str">
        <f t="shared" ca="1" si="0"/>
        <v/>
      </c>
      <c r="C35" s="34" t="str">
        <f t="shared" ca="1" si="1"/>
        <v/>
      </c>
      <c r="D35" s="34" t="str">
        <f t="shared" ca="1" si="2"/>
        <v/>
      </c>
      <c r="E35" s="34" t="str">
        <f t="shared" ca="1" si="3"/>
        <v/>
      </c>
      <c r="I35" s="29">
        <f t="shared" si="4"/>
        <v>25</v>
      </c>
      <c r="J35" s="31">
        <f t="shared" si="7"/>
        <v>322583.58585777594</v>
      </c>
      <c r="K35" s="31">
        <f t="shared" si="5"/>
        <v>1186.3162808984011</v>
      </c>
      <c r="L35" s="31">
        <f t="shared" si="6"/>
        <v>2158.4660142578291</v>
      </c>
      <c r="M35" s="31">
        <f t="shared" si="8"/>
        <v>3344.7822951562302</v>
      </c>
      <c r="N35" s="31">
        <f t="shared" si="9"/>
        <v>56203.143236681855</v>
      </c>
      <c r="O35" s="32"/>
      <c r="P35" s="30">
        <v>25</v>
      </c>
      <c r="Q35" s="34"/>
      <c r="R35" s="34"/>
      <c r="S35" s="34"/>
    </row>
    <row r="36" spans="1:19" x14ac:dyDescent="0.25">
      <c r="A36" s="30">
        <v>26</v>
      </c>
      <c r="B36" s="34" t="str">
        <f ca="1">IF(E36="","",SUM(OFFSET($K$11:$K$22,ROW(A25)*12,0)))</f>
        <v/>
      </c>
      <c r="C36" s="34" t="str">
        <f t="shared" ca="1" si="1"/>
        <v/>
      </c>
      <c r="D36" s="34" t="str">
        <f t="shared" ca="1" si="2"/>
        <v/>
      </c>
      <c r="E36" s="34" t="str">
        <f t="shared" ca="1" si="3"/>
        <v/>
      </c>
      <c r="I36" s="29">
        <f t="shared" si="4"/>
        <v>26</v>
      </c>
      <c r="J36" s="31">
        <f t="shared" si="7"/>
        <v>321389.36080167157</v>
      </c>
      <c r="K36" s="31">
        <f t="shared" si="5"/>
        <v>1194.2250561043907</v>
      </c>
      <c r="L36" s="31">
        <f t="shared" si="6"/>
        <v>2150.5572390518396</v>
      </c>
      <c r="M36" s="31">
        <f t="shared" si="8"/>
        <v>3344.7822951562302</v>
      </c>
      <c r="N36" s="31">
        <f t="shared" si="9"/>
        <v>58353.700475733698</v>
      </c>
      <c r="P36" s="30">
        <v>26</v>
      </c>
      <c r="Q36" s="34"/>
      <c r="R36" s="34"/>
      <c r="S36" s="34"/>
    </row>
    <row r="37" spans="1:19" x14ac:dyDescent="0.25">
      <c r="A37" s="30">
        <v>27</v>
      </c>
      <c r="B37" s="34" t="str">
        <f t="shared" ref="B37:B40" ca="1" si="10">IF(E37="","",SUM(OFFSET($K$11:$K$22,ROW(A26)*12,0)))</f>
        <v/>
      </c>
      <c r="C37" s="34" t="str">
        <f t="shared" ca="1" si="1"/>
        <v/>
      </c>
      <c r="D37" s="34" t="str">
        <f t="shared" ca="1" si="2"/>
        <v/>
      </c>
      <c r="E37" s="34" t="str">
        <f t="shared" ca="1" si="3"/>
        <v/>
      </c>
      <c r="I37" s="29">
        <f t="shared" si="4"/>
        <v>27</v>
      </c>
      <c r="J37" s="31">
        <f t="shared" si="7"/>
        <v>320187.17424519313</v>
      </c>
      <c r="K37" s="31">
        <f t="shared" si="5"/>
        <v>1202.1865564784198</v>
      </c>
      <c r="L37" s="31">
        <f t="shared" si="6"/>
        <v>2142.5957386778105</v>
      </c>
      <c r="M37" s="31">
        <f t="shared" si="8"/>
        <v>3344.7822951562302</v>
      </c>
      <c r="N37" s="31">
        <f t="shared" si="9"/>
        <v>60496.296214411508</v>
      </c>
      <c r="P37" s="30">
        <v>27</v>
      </c>
      <c r="Q37" s="34"/>
      <c r="R37" s="34"/>
      <c r="S37" s="34"/>
    </row>
    <row r="38" spans="1:19" x14ac:dyDescent="0.25">
      <c r="A38" s="30">
        <v>28</v>
      </c>
      <c r="B38" s="34" t="str">
        <f t="shared" ca="1" si="10"/>
        <v/>
      </c>
      <c r="C38" s="34" t="str">
        <f t="shared" ca="1" si="1"/>
        <v/>
      </c>
      <c r="D38" s="34" t="str">
        <f t="shared" ca="1" si="2"/>
        <v/>
      </c>
      <c r="E38" s="34" t="str">
        <f t="shared" ca="1" si="3"/>
        <v/>
      </c>
      <c r="I38" s="29">
        <f t="shared" si="4"/>
        <v>28</v>
      </c>
      <c r="J38" s="31">
        <f t="shared" si="7"/>
        <v>318976.97311167151</v>
      </c>
      <c r="K38" s="31">
        <f t="shared" si="5"/>
        <v>1210.2011335216093</v>
      </c>
      <c r="L38" s="31">
        <f t="shared" si="6"/>
        <v>2134.5811616346209</v>
      </c>
      <c r="M38" s="31">
        <f t="shared" si="8"/>
        <v>3344.7822951562302</v>
      </c>
      <c r="N38" s="31">
        <f t="shared" si="9"/>
        <v>62630.877376046126</v>
      </c>
      <c r="P38" s="30">
        <v>28</v>
      </c>
      <c r="Q38" s="34"/>
      <c r="R38" s="34"/>
      <c r="S38" s="34"/>
    </row>
    <row r="39" spans="1:19" x14ac:dyDescent="0.25">
      <c r="A39" s="30">
        <v>29</v>
      </c>
      <c r="B39" s="34" t="str">
        <f t="shared" ca="1" si="10"/>
        <v/>
      </c>
      <c r="C39" s="34" t="str">
        <f t="shared" ca="1" si="1"/>
        <v/>
      </c>
      <c r="D39" s="34" t="str">
        <f t="shared" ca="1" si="2"/>
        <v/>
      </c>
      <c r="E39" s="34" t="str">
        <f t="shared" ca="1" si="3"/>
        <v/>
      </c>
      <c r="I39" s="29">
        <f t="shared" si="4"/>
        <v>29</v>
      </c>
      <c r="J39" s="31">
        <f t="shared" si="7"/>
        <v>317758.70397059311</v>
      </c>
      <c r="K39" s="31">
        <f t="shared" si="5"/>
        <v>1218.26914107842</v>
      </c>
      <c r="L39" s="31">
        <f t="shared" si="6"/>
        <v>2126.5131540778102</v>
      </c>
      <c r="M39" s="31">
        <f t="shared" si="8"/>
        <v>3344.7822951562302</v>
      </c>
      <c r="N39" s="31">
        <f t="shared" si="9"/>
        <v>64757.390530123936</v>
      </c>
      <c r="P39" s="30">
        <v>29</v>
      </c>
      <c r="Q39" s="34"/>
      <c r="R39" s="34"/>
      <c r="S39" s="34"/>
    </row>
    <row r="40" spans="1:19" x14ac:dyDescent="0.25">
      <c r="A40" s="30">
        <v>30</v>
      </c>
      <c r="B40" s="34" t="str">
        <f t="shared" ca="1" si="10"/>
        <v/>
      </c>
      <c r="C40" s="34" t="str">
        <f ca="1">IF(E40="","",SUM(OFFSET($L$11:$L$22,ROW(A29)*12,0)))</f>
        <v/>
      </c>
      <c r="D40" s="34" t="str">
        <f t="shared" ca="1" si="2"/>
        <v/>
      </c>
      <c r="E40" s="34" t="str">
        <f t="shared" ca="1" si="3"/>
        <v/>
      </c>
      <c r="I40" s="29">
        <f t="shared" si="4"/>
        <v>30</v>
      </c>
      <c r="J40" s="31">
        <f t="shared" si="7"/>
        <v>316532.3130352408</v>
      </c>
      <c r="K40" s="31">
        <f t="shared" si="5"/>
        <v>1226.3909353522763</v>
      </c>
      <c r="L40" s="31">
        <f t="shared" si="6"/>
        <v>2118.3913598039539</v>
      </c>
      <c r="M40" s="31">
        <f t="shared" si="8"/>
        <v>3344.7822951562302</v>
      </c>
      <c r="N40" s="31">
        <f t="shared" si="9"/>
        <v>66875.781889927894</v>
      </c>
      <c r="P40" s="30">
        <v>30</v>
      </c>
      <c r="Q40" s="34"/>
      <c r="R40" s="34"/>
      <c r="S40" s="34"/>
    </row>
    <row r="41" spans="1:19" x14ac:dyDescent="0.25">
      <c r="I41" s="29">
        <f t="shared" si="4"/>
        <v>31</v>
      </c>
      <c r="J41" s="31">
        <f>IF(I41&lt;&gt;"",J40-K41,"")</f>
        <v>315297.74616031954</v>
      </c>
      <c r="K41" s="31">
        <f t="shared" si="5"/>
        <v>1234.5668749212914</v>
      </c>
      <c r="L41" s="31">
        <f t="shared" si="6"/>
        <v>2110.2154202349388</v>
      </c>
      <c r="M41" s="31">
        <f>IF(I41&lt;&gt;"",M40,"")</f>
        <v>3344.7822951562302</v>
      </c>
      <c r="N41" s="31">
        <f>IF(I41&lt;&gt;"",L41+N40,"")</f>
        <v>68985.997310162827</v>
      </c>
    </row>
    <row r="42" spans="1:19" x14ac:dyDescent="0.25">
      <c r="I42" s="29">
        <f t="shared" si="4"/>
        <v>32</v>
      </c>
      <c r="J42" s="31">
        <f t="shared" si="7"/>
        <v>314054.94883956545</v>
      </c>
      <c r="K42" s="31">
        <f t="shared" si="5"/>
        <v>1242.7973207540999</v>
      </c>
      <c r="L42" s="31">
        <f t="shared" si="6"/>
        <v>2101.9849744021303</v>
      </c>
      <c r="M42" s="31">
        <f t="shared" si="8"/>
        <v>3344.7822951562302</v>
      </c>
      <c r="N42" s="31">
        <f t="shared" si="9"/>
        <v>71087.982284564961</v>
      </c>
    </row>
    <row r="43" spans="1:19" x14ac:dyDescent="0.25">
      <c r="I43" s="29">
        <f t="shared" si="4"/>
        <v>33</v>
      </c>
      <c r="J43" s="31">
        <f t="shared" si="7"/>
        <v>312803.86620333965</v>
      </c>
      <c r="K43" s="31">
        <f t="shared" si="5"/>
        <v>1251.082636225794</v>
      </c>
      <c r="L43" s="31">
        <f t="shared" si="6"/>
        <v>2093.6996589304363</v>
      </c>
      <c r="M43" s="31">
        <f t="shared" si="8"/>
        <v>3344.7822951562302</v>
      </c>
      <c r="N43" s="31">
        <f t="shared" si="9"/>
        <v>73181.681943495394</v>
      </c>
    </row>
    <row r="44" spans="1:19" x14ac:dyDescent="0.25">
      <c r="I44" s="29">
        <f t="shared" si="4"/>
        <v>34</v>
      </c>
      <c r="J44" s="31">
        <f t="shared" si="7"/>
        <v>311544.44301620568</v>
      </c>
      <c r="K44" s="31">
        <f t="shared" si="5"/>
        <v>1259.4231871339662</v>
      </c>
      <c r="L44" s="31">
        <f t="shared" si="6"/>
        <v>2085.3591080222641</v>
      </c>
      <c r="M44" s="31">
        <f t="shared" si="8"/>
        <v>3344.7822951562302</v>
      </c>
      <c r="N44" s="31">
        <f t="shared" si="9"/>
        <v>75267.041051517663</v>
      </c>
    </row>
    <row r="45" spans="1:19" x14ac:dyDescent="0.25">
      <c r="I45" s="29">
        <f t="shared" si="4"/>
        <v>35</v>
      </c>
      <c r="J45" s="31">
        <f t="shared" si="7"/>
        <v>310276.62367449084</v>
      </c>
      <c r="K45" s="31">
        <f t="shared" si="5"/>
        <v>1267.8193417148591</v>
      </c>
      <c r="L45" s="31">
        <f t="shared" si="6"/>
        <v>2076.9629534413712</v>
      </c>
      <c r="M45" s="31">
        <f t="shared" si="8"/>
        <v>3344.7822951562302</v>
      </c>
      <c r="N45" s="31">
        <f t="shared" si="9"/>
        <v>77344.004004959032</v>
      </c>
    </row>
    <row r="46" spans="1:19" x14ac:dyDescent="0.25">
      <c r="I46" s="29">
        <f t="shared" si="4"/>
        <v>36</v>
      </c>
      <c r="J46" s="31">
        <f t="shared" si="7"/>
        <v>309000.35220383119</v>
      </c>
      <c r="K46" s="31">
        <f t="shared" si="5"/>
        <v>1276.2714706596248</v>
      </c>
      <c r="L46" s="31">
        <f t="shared" si="6"/>
        <v>2068.5108244966054</v>
      </c>
      <c r="M46" s="31">
        <f t="shared" si="8"/>
        <v>3344.7822951562302</v>
      </c>
      <c r="N46" s="31">
        <f t="shared" si="9"/>
        <v>79412.514829455642</v>
      </c>
    </row>
    <row r="47" spans="1:19" x14ac:dyDescent="0.25">
      <c r="I47" s="29">
        <f t="shared" si="4"/>
        <v>37</v>
      </c>
      <c r="J47" s="31">
        <f t="shared" si="7"/>
        <v>307715.57225670049</v>
      </c>
      <c r="K47" s="31">
        <f t="shared" si="5"/>
        <v>1284.7799471306889</v>
      </c>
      <c r="L47" s="31">
        <f t="shared" si="6"/>
        <v>2060.0023480255413</v>
      </c>
      <c r="M47" s="31">
        <f t="shared" si="8"/>
        <v>3344.7822951562302</v>
      </c>
      <c r="N47" s="31">
        <f t="shared" si="9"/>
        <v>81472.51717748119</v>
      </c>
    </row>
    <row r="48" spans="1:19" x14ac:dyDescent="0.25">
      <c r="I48" s="29">
        <f t="shared" si="4"/>
        <v>38</v>
      </c>
      <c r="J48" s="31">
        <f t="shared" si="7"/>
        <v>306422.22710992227</v>
      </c>
      <c r="K48" s="31">
        <f t="shared" si="5"/>
        <v>1293.345146778227</v>
      </c>
      <c r="L48" s="31">
        <f t="shared" si="6"/>
        <v>2051.4371483780033</v>
      </c>
      <c r="M48" s="31">
        <f t="shared" si="8"/>
        <v>3344.7822951562302</v>
      </c>
      <c r="N48" s="31">
        <f t="shared" si="9"/>
        <v>83523.954325859188</v>
      </c>
    </row>
    <row r="49" spans="9:14" x14ac:dyDescent="0.25">
      <c r="I49" s="29">
        <f t="shared" si="4"/>
        <v>39</v>
      </c>
      <c r="J49" s="31">
        <f t="shared" si="7"/>
        <v>305120.25966216554</v>
      </c>
      <c r="K49" s="31">
        <f t="shared" si="5"/>
        <v>1301.9674477567485</v>
      </c>
      <c r="L49" s="31">
        <f t="shared" si="6"/>
        <v>2042.8148473994818</v>
      </c>
      <c r="M49" s="31">
        <f t="shared" si="8"/>
        <v>3344.7822951562302</v>
      </c>
      <c r="N49" s="31">
        <f t="shared" si="9"/>
        <v>85566.769173258668</v>
      </c>
    </row>
    <row r="50" spans="9:14" x14ac:dyDescent="0.25">
      <c r="I50" s="29">
        <f t="shared" si="4"/>
        <v>40</v>
      </c>
      <c r="J50" s="31">
        <f t="shared" si="7"/>
        <v>303809.61243142374</v>
      </c>
      <c r="K50" s="31">
        <f t="shared" si="5"/>
        <v>1310.6472307417932</v>
      </c>
      <c r="L50" s="31">
        <f t="shared" si="6"/>
        <v>2034.135064414437</v>
      </c>
      <c r="M50" s="31">
        <f t="shared" si="8"/>
        <v>3344.7822951562302</v>
      </c>
      <c r="N50" s="31">
        <f t="shared" si="9"/>
        <v>87600.904237673109</v>
      </c>
    </row>
    <row r="51" spans="9:14" x14ac:dyDescent="0.25">
      <c r="I51" s="29">
        <f t="shared" si="4"/>
        <v>41</v>
      </c>
      <c r="J51" s="31">
        <f t="shared" si="7"/>
        <v>302490.22755247698</v>
      </c>
      <c r="K51" s="31">
        <f t="shared" si="5"/>
        <v>1319.3848789467388</v>
      </c>
      <c r="L51" s="31">
        <f t="shared" si="6"/>
        <v>2025.3974162094914</v>
      </c>
      <c r="M51" s="31">
        <f t="shared" si="8"/>
        <v>3344.7822951562302</v>
      </c>
      <c r="N51" s="31">
        <f t="shared" si="9"/>
        <v>89626.301653882605</v>
      </c>
    </row>
    <row r="52" spans="9:14" x14ac:dyDescent="0.25">
      <c r="I52" s="29">
        <f t="shared" si="4"/>
        <v>42</v>
      </c>
      <c r="J52" s="31">
        <f t="shared" si="7"/>
        <v>301162.04677433724</v>
      </c>
      <c r="K52" s="31">
        <f t="shared" si="5"/>
        <v>1328.1807781397172</v>
      </c>
      <c r="L52" s="31">
        <f t="shared" si="6"/>
        <v>2016.6015170165131</v>
      </c>
      <c r="M52" s="31">
        <f t="shared" si="8"/>
        <v>3344.7822951562302</v>
      </c>
      <c r="N52" s="31">
        <f t="shared" si="9"/>
        <v>91642.903170899124</v>
      </c>
    </row>
    <row r="53" spans="9:14" x14ac:dyDescent="0.25">
      <c r="I53" s="29">
        <f t="shared" si="4"/>
        <v>43</v>
      </c>
      <c r="J53" s="31">
        <f t="shared" si="7"/>
        <v>299825.01145767659</v>
      </c>
      <c r="K53" s="31">
        <f t="shared" si="5"/>
        <v>1337.0353166606485</v>
      </c>
      <c r="L53" s="31">
        <f t="shared" si="6"/>
        <v>2007.7469784955817</v>
      </c>
      <c r="M53" s="31">
        <f t="shared" si="8"/>
        <v>3344.7822951562302</v>
      </c>
      <c r="N53" s="31">
        <f t="shared" si="9"/>
        <v>93650.6501493947</v>
      </c>
    </row>
    <row r="54" spans="9:14" x14ac:dyDescent="0.25">
      <c r="I54" s="29">
        <f t="shared" si="4"/>
        <v>44</v>
      </c>
      <c r="J54" s="31">
        <f t="shared" si="7"/>
        <v>298479.06257223821</v>
      </c>
      <c r="K54" s="31">
        <f t="shared" si="5"/>
        <v>1345.9488854383862</v>
      </c>
      <c r="L54" s="31">
        <f t="shared" si="6"/>
        <v>1998.833409717844</v>
      </c>
      <c r="M54" s="31">
        <f t="shared" si="8"/>
        <v>3344.7822951562302</v>
      </c>
      <c r="N54" s="31">
        <f t="shared" si="9"/>
        <v>95649.483559112545</v>
      </c>
    </row>
    <row r="55" spans="9:14" x14ac:dyDescent="0.25">
      <c r="I55" s="29">
        <f t="shared" si="4"/>
        <v>45</v>
      </c>
      <c r="J55" s="31">
        <f t="shared" si="7"/>
        <v>297124.14069423021</v>
      </c>
      <c r="K55" s="31">
        <f t="shared" si="5"/>
        <v>1354.9218780079757</v>
      </c>
      <c r="L55" s="31">
        <f t="shared" si="6"/>
        <v>1989.8604171482546</v>
      </c>
      <c r="M55" s="31">
        <f t="shared" si="8"/>
        <v>3344.7822951562302</v>
      </c>
      <c r="N55" s="31">
        <f t="shared" si="9"/>
        <v>97639.343976260803</v>
      </c>
    </row>
    <row r="56" spans="9:14" x14ac:dyDescent="0.25">
      <c r="I56" s="29">
        <f t="shared" si="4"/>
        <v>46</v>
      </c>
      <c r="J56" s="31">
        <f t="shared" si="7"/>
        <v>295760.18600370217</v>
      </c>
      <c r="K56" s="31">
        <f t="shared" si="5"/>
        <v>1363.9546905280288</v>
      </c>
      <c r="L56" s="31">
        <f t="shared" si="6"/>
        <v>1980.8276046282015</v>
      </c>
      <c r="M56" s="31">
        <f t="shared" si="8"/>
        <v>3344.7822951562302</v>
      </c>
      <c r="N56" s="31">
        <f t="shared" si="9"/>
        <v>99620.171580889</v>
      </c>
    </row>
    <row r="57" spans="9:14" x14ac:dyDescent="0.25">
      <c r="I57" s="29">
        <f t="shared" si="4"/>
        <v>47</v>
      </c>
      <c r="J57" s="31">
        <f t="shared" si="7"/>
        <v>294387.13828190393</v>
      </c>
      <c r="K57" s="31">
        <f t="shared" si="5"/>
        <v>1373.0477217982159</v>
      </c>
      <c r="L57" s="31">
        <f t="shared" si="6"/>
        <v>1971.7345733580144</v>
      </c>
      <c r="M57" s="31">
        <f t="shared" si="8"/>
        <v>3344.7822951562302</v>
      </c>
      <c r="N57" s="31">
        <f t="shared" si="9"/>
        <v>101591.90615424702</v>
      </c>
    </row>
    <row r="58" spans="9:14" x14ac:dyDescent="0.25">
      <c r="I58" s="29">
        <f t="shared" si="4"/>
        <v>48</v>
      </c>
      <c r="J58" s="31">
        <f t="shared" si="7"/>
        <v>293004.93690862705</v>
      </c>
      <c r="K58" s="31">
        <f t="shared" si="5"/>
        <v>1382.2013732768708</v>
      </c>
      <c r="L58" s="31">
        <f t="shared" si="6"/>
        <v>1962.5809218793595</v>
      </c>
      <c r="M58" s="31">
        <f t="shared" si="8"/>
        <v>3344.7822951562302</v>
      </c>
      <c r="N58" s="31">
        <f t="shared" si="9"/>
        <v>103554.48707612637</v>
      </c>
    </row>
    <row r="59" spans="9:14" x14ac:dyDescent="0.25">
      <c r="I59" s="29">
        <f t="shared" si="4"/>
        <v>49</v>
      </c>
      <c r="J59" s="31">
        <f t="shared" si="7"/>
        <v>291613.52085952833</v>
      </c>
      <c r="K59" s="31">
        <f t="shared" si="5"/>
        <v>1391.4160490987167</v>
      </c>
      <c r="L59" s="31">
        <f t="shared" si="6"/>
        <v>1953.3662460575135</v>
      </c>
      <c r="M59" s="31">
        <f t="shared" si="8"/>
        <v>3344.7822951562302</v>
      </c>
      <c r="N59" s="31">
        <f t="shared" si="9"/>
        <v>105507.85332218389</v>
      </c>
    </row>
    <row r="60" spans="9:14" x14ac:dyDescent="0.25">
      <c r="I60" s="29">
        <f t="shared" si="4"/>
        <v>50</v>
      </c>
      <c r="J60" s="31">
        <f t="shared" si="7"/>
        <v>290212.8287034356</v>
      </c>
      <c r="K60" s="31">
        <f t="shared" si="5"/>
        <v>1400.692156092708</v>
      </c>
      <c r="L60" s="31">
        <f t="shared" si="6"/>
        <v>1944.0901390635222</v>
      </c>
      <c r="M60" s="31">
        <f t="shared" si="8"/>
        <v>3344.7822951562302</v>
      </c>
      <c r="N60" s="31">
        <f t="shared" si="9"/>
        <v>107451.94346124741</v>
      </c>
    </row>
    <row r="61" spans="9:14" x14ac:dyDescent="0.25">
      <c r="I61" s="29">
        <f t="shared" si="4"/>
        <v>51</v>
      </c>
      <c r="J61" s="31">
        <f t="shared" si="7"/>
        <v>288802.7985996356</v>
      </c>
      <c r="K61" s="31">
        <f t="shared" si="5"/>
        <v>1410.0301037999927</v>
      </c>
      <c r="L61" s="31">
        <f t="shared" si="6"/>
        <v>1934.7521913562375</v>
      </c>
      <c r="M61" s="31">
        <f t="shared" si="8"/>
        <v>3344.7822951562302</v>
      </c>
      <c r="N61" s="31">
        <f t="shared" si="9"/>
        <v>109386.69565260365</v>
      </c>
    </row>
    <row r="62" spans="9:14" x14ac:dyDescent="0.25">
      <c r="I62" s="29">
        <f t="shared" si="4"/>
        <v>52</v>
      </c>
      <c r="J62" s="31">
        <f t="shared" si="7"/>
        <v>287383.36829514359</v>
      </c>
      <c r="K62" s="31">
        <f t="shared" si="5"/>
        <v>1419.430304491993</v>
      </c>
      <c r="L62" s="31">
        <f t="shared" si="6"/>
        <v>1925.3519906642373</v>
      </c>
      <c r="M62" s="31">
        <f t="shared" si="8"/>
        <v>3344.7822951562302</v>
      </c>
      <c r="N62" s="31">
        <f t="shared" si="9"/>
        <v>111312.04764326788</v>
      </c>
    </row>
    <row r="63" spans="9:14" x14ac:dyDescent="0.25">
      <c r="I63" s="29">
        <f t="shared" si="4"/>
        <v>53</v>
      </c>
      <c r="J63" s="31">
        <f t="shared" si="7"/>
        <v>285954.47512195498</v>
      </c>
      <c r="K63" s="31">
        <f t="shared" si="5"/>
        <v>1428.8931731886064</v>
      </c>
      <c r="L63" s="31">
        <f t="shared" si="6"/>
        <v>1915.8891219676239</v>
      </c>
      <c r="M63" s="31">
        <f t="shared" si="8"/>
        <v>3344.7822951562302</v>
      </c>
      <c r="N63" s="31">
        <f t="shared" si="9"/>
        <v>113227.93676523551</v>
      </c>
    </row>
    <row r="64" spans="9:14" x14ac:dyDescent="0.25">
      <c r="I64" s="29">
        <f t="shared" si="4"/>
        <v>54</v>
      </c>
      <c r="J64" s="31">
        <f t="shared" si="7"/>
        <v>284516.05599427846</v>
      </c>
      <c r="K64" s="31">
        <f t="shared" si="5"/>
        <v>1438.4191276765305</v>
      </c>
      <c r="L64" s="31">
        <f t="shared" si="6"/>
        <v>1906.3631674796998</v>
      </c>
      <c r="M64" s="31">
        <f t="shared" si="8"/>
        <v>3344.7822951562302</v>
      </c>
      <c r="N64" s="31">
        <f t="shared" si="9"/>
        <v>115134.29993271522</v>
      </c>
    </row>
    <row r="65" spans="9:14" x14ac:dyDescent="0.25">
      <c r="I65" s="29">
        <f t="shared" si="4"/>
        <v>55</v>
      </c>
      <c r="J65" s="31">
        <f t="shared" si="7"/>
        <v>283068.04740575078</v>
      </c>
      <c r="K65" s="31">
        <f t="shared" si="5"/>
        <v>1448.0085885277072</v>
      </c>
      <c r="L65" s="31">
        <f t="shared" si="6"/>
        <v>1896.7737066285231</v>
      </c>
      <c r="M65" s="31">
        <f t="shared" si="8"/>
        <v>3344.7822951562302</v>
      </c>
      <c r="N65" s="31">
        <f t="shared" si="9"/>
        <v>117031.07363934374</v>
      </c>
    </row>
    <row r="66" spans="9:14" x14ac:dyDescent="0.25">
      <c r="I66" s="29">
        <f t="shared" si="4"/>
        <v>56</v>
      </c>
      <c r="J66" s="31">
        <f t="shared" si="7"/>
        <v>281610.38542663289</v>
      </c>
      <c r="K66" s="31">
        <f t="shared" si="5"/>
        <v>1457.6619791178916</v>
      </c>
      <c r="L66" s="31">
        <f t="shared" si="6"/>
        <v>1887.1203160383386</v>
      </c>
      <c r="M66" s="31">
        <f t="shared" si="8"/>
        <v>3344.7822951562302</v>
      </c>
      <c r="N66" s="31">
        <f t="shared" si="9"/>
        <v>118918.19395538208</v>
      </c>
    </row>
    <row r="67" spans="9:14" x14ac:dyDescent="0.25">
      <c r="I67" s="29">
        <f t="shared" si="4"/>
        <v>57</v>
      </c>
      <c r="J67" s="31">
        <f t="shared" si="7"/>
        <v>280143.00570098753</v>
      </c>
      <c r="K67" s="31">
        <f t="shared" si="5"/>
        <v>1467.3797256453445</v>
      </c>
      <c r="L67" s="31">
        <f t="shared" si="6"/>
        <v>1877.4025695108858</v>
      </c>
      <c r="M67" s="31">
        <f t="shared" si="8"/>
        <v>3344.7822951562302</v>
      </c>
      <c r="N67" s="31">
        <f t="shared" si="9"/>
        <v>120795.59652489297</v>
      </c>
    </row>
    <row r="68" spans="9:14" x14ac:dyDescent="0.25">
      <c r="I68" s="29">
        <f t="shared" si="4"/>
        <v>58</v>
      </c>
      <c r="J68" s="31">
        <f t="shared" si="7"/>
        <v>278665.84344383789</v>
      </c>
      <c r="K68" s="31">
        <f t="shared" si="5"/>
        <v>1477.1622571496466</v>
      </c>
      <c r="L68" s="31">
        <f t="shared" si="6"/>
        <v>1867.6200380065836</v>
      </c>
      <c r="M68" s="31">
        <f t="shared" si="8"/>
        <v>3344.7822951562302</v>
      </c>
      <c r="N68" s="31">
        <f t="shared" si="9"/>
        <v>122663.21656289956</v>
      </c>
    </row>
    <row r="69" spans="9:14" x14ac:dyDescent="0.25">
      <c r="I69" s="29">
        <f t="shared" si="4"/>
        <v>59</v>
      </c>
      <c r="J69" s="31">
        <f t="shared" si="7"/>
        <v>277178.83343830722</v>
      </c>
      <c r="K69" s="31">
        <f t="shared" si="5"/>
        <v>1487.0100055306443</v>
      </c>
      <c r="L69" s="31">
        <f t="shared" si="6"/>
        <v>1857.7722896255859</v>
      </c>
      <c r="M69" s="31">
        <f t="shared" si="8"/>
        <v>3344.7822951562302</v>
      </c>
      <c r="N69" s="31">
        <f t="shared" si="9"/>
        <v>124520.98885252514</v>
      </c>
    </row>
    <row r="70" spans="9:14" x14ac:dyDescent="0.25">
      <c r="I70" s="29">
        <f t="shared" si="4"/>
        <v>60</v>
      </c>
      <c r="J70" s="31">
        <f t="shared" si="7"/>
        <v>275681.91003273969</v>
      </c>
      <c r="K70" s="31">
        <f t="shared" si="5"/>
        <v>1496.9234055675154</v>
      </c>
      <c r="L70" s="31">
        <f t="shared" si="6"/>
        <v>1847.8588895887149</v>
      </c>
      <c r="M70" s="31">
        <f t="shared" si="8"/>
        <v>3344.7822951562302</v>
      </c>
      <c r="N70" s="31">
        <f t="shared" si="9"/>
        <v>126368.84774211385</v>
      </c>
    </row>
    <row r="71" spans="9:14" x14ac:dyDescent="0.25">
      <c r="I71" s="29">
        <f t="shared" si="4"/>
        <v>61</v>
      </c>
      <c r="J71" s="31">
        <f t="shared" si="7"/>
        <v>274175.00713780173</v>
      </c>
      <c r="K71" s="31">
        <f t="shared" si="5"/>
        <v>1506.9028949379658</v>
      </c>
      <c r="L71" s="31">
        <f t="shared" si="6"/>
        <v>1837.8794002182644</v>
      </c>
      <c r="M71" s="31">
        <f t="shared" si="8"/>
        <v>3344.7822951562302</v>
      </c>
      <c r="N71" s="31">
        <f t="shared" si="9"/>
        <v>128206.72714233212</v>
      </c>
    </row>
    <row r="72" spans="9:14" x14ac:dyDescent="0.25">
      <c r="I72" s="29">
        <f t="shared" si="4"/>
        <v>62</v>
      </c>
      <c r="J72" s="31">
        <f t="shared" si="7"/>
        <v>272658.05822356418</v>
      </c>
      <c r="K72" s="31">
        <f t="shared" si="5"/>
        <v>1516.9489142375519</v>
      </c>
      <c r="L72" s="31">
        <f t="shared" si="6"/>
        <v>1827.8333809186784</v>
      </c>
      <c r="M72" s="31">
        <f t="shared" si="8"/>
        <v>3344.7822951562302</v>
      </c>
      <c r="N72" s="31">
        <f t="shared" si="9"/>
        <v>130034.5605232508</v>
      </c>
    </row>
    <row r="73" spans="9:14" x14ac:dyDescent="0.25">
      <c r="I73" s="29">
        <f t="shared" si="4"/>
        <v>63</v>
      </c>
      <c r="J73" s="31">
        <f t="shared" si="7"/>
        <v>271130.99631656503</v>
      </c>
      <c r="K73" s="31">
        <f t="shared" si="5"/>
        <v>1527.0619069991358</v>
      </c>
      <c r="L73" s="31">
        <f t="shared" si="6"/>
        <v>1817.7203881570945</v>
      </c>
      <c r="M73" s="31">
        <f t="shared" si="8"/>
        <v>3344.7822951562302</v>
      </c>
      <c r="N73" s="31">
        <f t="shared" si="9"/>
        <v>131852.2809114079</v>
      </c>
    </row>
    <row r="74" spans="9:14" x14ac:dyDescent="0.25">
      <c r="I74" s="29">
        <f t="shared" si="4"/>
        <v>64</v>
      </c>
      <c r="J74" s="31">
        <f t="shared" si="7"/>
        <v>269593.75399685255</v>
      </c>
      <c r="K74" s="31">
        <f t="shared" si="5"/>
        <v>1537.2423197124635</v>
      </c>
      <c r="L74" s="31">
        <f t="shared" si="6"/>
        <v>1807.5399754437667</v>
      </c>
      <c r="M74" s="31">
        <f t="shared" si="8"/>
        <v>3344.7822951562302</v>
      </c>
      <c r="N74" s="31">
        <f t="shared" si="9"/>
        <v>133659.82088685167</v>
      </c>
    </row>
    <row r="75" spans="9:14" x14ac:dyDescent="0.25">
      <c r="I75" s="29">
        <f t="shared" si="4"/>
        <v>65</v>
      </c>
      <c r="J75" s="31">
        <f t="shared" si="7"/>
        <v>268046.26339500869</v>
      </c>
      <c r="K75" s="31">
        <f t="shared" si="5"/>
        <v>1547.4906018438801</v>
      </c>
      <c r="L75" s="31">
        <f t="shared" si="6"/>
        <v>1797.2916933123502</v>
      </c>
      <c r="M75" s="31">
        <f t="shared" si="8"/>
        <v>3344.7822951562302</v>
      </c>
      <c r="N75" s="31">
        <f t="shared" si="9"/>
        <v>135457.11258016402</v>
      </c>
    </row>
    <row r="76" spans="9:14" x14ac:dyDescent="0.25">
      <c r="I76" s="29">
        <f t="shared" ref="I76:I139" si="11">IF(OR(I75=$G$5,I75=""),"",I75+1)</f>
        <v>66</v>
      </c>
      <c r="J76" s="31">
        <f t="shared" si="7"/>
        <v>266488.45618915249</v>
      </c>
      <c r="K76" s="31">
        <f t="shared" ref="K76:K139" si="12">IF(I76&lt;&gt;"",M76-L76,"")</f>
        <v>1557.8072058561722</v>
      </c>
      <c r="L76" s="31">
        <f t="shared" ref="L76:L139" si="13">IF(I76&lt;&gt;"",J75*$G$4/12/100,"")</f>
        <v>1786.975089300058</v>
      </c>
      <c r="M76" s="31">
        <f t="shared" si="8"/>
        <v>3344.7822951562302</v>
      </c>
      <c r="N76" s="31">
        <f t="shared" si="9"/>
        <v>137244.08766946406</v>
      </c>
    </row>
    <row r="77" spans="9:14" x14ac:dyDescent="0.25">
      <c r="I77" s="29">
        <f t="shared" si="11"/>
        <v>67</v>
      </c>
      <c r="J77" s="31">
        <f t="shared" ref="J77:J140" si="14">IF(I77&lt;&gt;"",J76-K77,"")</f>
        <v>264920.26360192394</v>
      </c>
      <c r="K77" s="31">
        <f t="shared" si="12"/>
        <v>1568.1925872285472</v>
      </c>
      <c r="L77" s="31">
        <f t="shared" si="13"/>
        <v>1776.5897079276831</v>
      </c>
      <c r="M77" s="31">
        <f t="shared" ref="M77:M140" si="15">IF(I77&lt;&gt;"",M76,"")</f>
        <v>3344.7822951562302</v>
      </c>
      <c r="N77" s="31">
        <f t="shared" ref="N77:N140" si="16">IF(I77&lt;&gt;"",L77+N76,"")</f>
        <v>139020.67737739175</v>
      </c>
    </row>
    <row r="78" spans="9:14" x14ac:dyDescent="0.25">
      <c r="I78" s="29">
        <f t="shared" si="11"/>
        <v>68</v>
      </c>
      <c r="J78" s="31">
        <f t="shared" si="14"/>
        <v>263341.61639744719</v>
      </c>
      <c r="K78" s="31">
        <f t="shared" si="12"/>
        <v>1578.6472044767374</v>
      </c>
      <c r="L78" s="31">
        <f t="shared" si="13"/>
        <v>1766.1350906794928</v>
      </c>
      <c r="M78" s="31">
        <f t="shared" si="15"/>
        <v>3344.7822951562302</v>
      </c>
      <c r="N78" s="31">
        <f t="shared" si="16"/>
        <v>140786.81246807124</v>
      </c>
    </row>
    <row r="79" spans="9:14" x14ac:dyDescent="0.25">
      <c r="I79" s="29">
        <f t="shared" si="11"/>
        <v>69</v>
      </c>
      <c r="J79" s="31">
        <f t="shared" si="14"/>
        <v>261752.44487827393</v>
      </c>
      <c r="K79" s="31">
        <f t="shared" si="12"/>
        <v>1589.1715191732492</v>
      </c>
      <c r="L79" s="31">
        <f t="shared" si="13"/>
        <v>1755.6107759829811</v>
      </c>
      <c r="M79" s="31">
        <f t="shared" si="15"/>
        <v>3344.7822951562302</v>
      </c>
      <c r="N79" s="31">
        <f t="shared" si="16"/>
        <v>142542.42324405423</v>
      </c>
    </row>
    <row r="80" spans="9:14" x14ac:dyDescent="0.25">
      <c r="I80" s="29">
        <f t="shared" si="11"/>
        <v>70</v>
      </c>
      <c r="J80" s="31">
        <f t="shared" si="14"/>
        <v>260152.67888230621</v>
      </c>
      <c r="K80" s="31">
        <f t="shared" si="12"/>
        <v>1599.7659959677374</v>
      </c>
      <c r="L80" s="31">
        <f t="shared" si="13"/>
        <v>1745.0162991884929</v>
      </c>
      <c r="M80" s="31">
        <f t="shared" si="15"/>
        <v>3344.7822951562302</v>
      </c>
      <c r="N80" s="31">
        <f t="shared" si="16"/>
        <v>144287.43954324271</v>
      </c>
    </row>
    <row r="81" spans="9:14" x14ac:dyDescent="0.25">
      <c r="I81" s="29">
        <f t="shared" si="11"/>
        <v>71</v>
      </c>
      <c r="J81" s="31">
        <f t="shared" si="14"/>
        <v>258542.24777969869</v>
      </c>
      <c r="K81" s="31">
        <f t="shared" si="12"/>
        <v>1610.4311026075222</v>
      </c>
      <c r="L81" s="31">
        <f t="shared" si="13"/>
        <v>1734.351192548708</v>
      </c>
      <c r="M81" s="31">
        <f t="shared" si="15"/>
        <v>3344.7822951562302</v>
      </c>
      <c r="N81" s="31">
        <f t="shared" si="16"/>
        <v>146021.79073579141</v>
      </c>
    </row>
    <row r="82" spans="9:14" x14ac:dyDescent="0.25">
      <c r="I82" s="29">
        <f t="shared" si="11"/>
        <v>72</v>
      </c>
      <c r="J82" s="31">
        <f t="shared" si="14"/>
        <v>256921.08046974047</v>
      </c>
      <c r="K82" s="31">
        <f t="shared" si="12"/>
        <v>1621.167309958239</v>
      </c>
      <c r="L82" s="31">
        <f t="shared" si="13"/>
        <v>1723.6149851979912</v>
      </c>
      <c r="M82" s="31">
        <f t="shared" si="15"/>
        <v>3344.7822951562302</v>
      </c>
      <c r="N82" s="31">
        <f t="shared" si="16"/>
        <v>147745.40572098939</v>
      </c>
    </row>
    <row r="83" spans="9:14" x14ac:dyDescent="0.25">
      <c r="I83" s="29">
        <f t="shared" si="11"/>
        <v>73</v>
      </c>
      <c r="J83" s="31">
        <f t="shared" si="14"/>
        <v>255289.10537771584</v>
      </c>
      <c r="K83" s="31">
        <f t="shared" si="12"/>
        <v>1631.9750920246272</v>
      </c>
      <c r="L83" s="31">
        <f t="shared" si="13"/>
        <v>1712.807203131603</v>
      </c>
      <c r="M83" s="31">
        <f t="shared" si="15"/>
        <v>3344.7822951562302</v>
      </c>
      <c r="N83" s="31">
        <f t="shared" si="16"/>
        <v>149458.21292412101</v>
      </c>
    </row>
    <row r="84" spans="9:14" x14ac:dyDescent="0.25">
      <c r="I84" s="29">
        <f t="shared" si="11"/>
        <v>74</v>
      </c>
      <c r="J84" s="31">
        <f t="shared" si="14"/>
        <v>253646.25045174439</v>
      </c>
      <c r="K84" s="31">
        <f t="shared" si="12"/>
        <v>1642.854925971458</v>
      </c>
      <c r="L84" s="31">
        <f t="shared" si="13"/>
        <v>1701.9273691847723</v>
      </c>
      <c r="M84" s="31">
        <f t="shared" si="15"/>
        <v>3344.7822951562302</v>
      </c>
      <c r="N84" s="31">
        <f t="shared" si="16"/>
        <v>151160.14029330577</v>
      </c>
    </row>
    <row r="85" spans="9:14" x14ac:dyDescent="0.25">
      <c r="I85" s="29">
        <f t="shared" si="11"/>
        <v>75</v>
      </c>
      <c r="J85" s="31">
        <f t="shared" si="14"/>
        <v>251992.44315959979</v>
      </c>
      <c r="K85" s="31">
        <f t="shared" si="12"/>
        <v>1653.807292144601</v>
      </c>
      <c r="L85" s="31">
        <f t="shared" si="13"/>
        <v>1690.9750030116293</v>
      </c>
      <c r="M85" s="31">
        <f t="shared" si="15"/>
        <v>3344.7822951562302</v>
      </c>
      <c r="N85" s="31">
        <f t="shared" si="16"/>
        <v>152851.11529631741</v>
      </c>
    </row>
    <row r="86" spans="9:14" x14ac:dyDescent="0.25">
      <c r="I86" s="29">
        <f t="shared" si="11"/>
        <v>76</v>
      </c>
      <c r="J86" s="31">
        <f t="shared" si="14"/>
        <v>250327.61048550755</v>
      </c>
      <c r="K86" s="31">
        <f t="shared" si="12"/>
        <v>1664.8326740922319</v>
      </c>
      <c r="L86" s="31">
        <f t="shared" si="13"/>
        <v>1679.9496210639984</v>
      </c>
      <c r="M86" s="31">
        <f t="shared" si="15"/>
        <v>3344.7822951562302</v>
      </c>
      <c r="N86" s="31">
        <f t="shared" si="16"/>
        <v>154531.06491738142</v>
      </c>
    </row>
    <row r="87" spans="9:14" x14ac:dyDescent="0.25">
      <c r="I87" s="29">
        <f t="shared" si="11"/>
        <v>77</v>
      </c>
      <c r="J87" s="31">
        <f t="shared" si="14"/>
        <v>248651.67892692136</v>
      </c>
      <c r="K87" s="31">
        <f t="shared" si="12"/>
        <v>1675.9315585861798</v>
      </c>
      <c r="L87" s="31">
        <f t="shared" si="13"/>
        <v>1668.8507365700505</v>
      </c>
      <c r="M87" s="31">
        <f t="shared" si="15"/>
        <v>3344.7822951562302</v>
      </c>
      <c r="N87" s="31">
        <f t="shared" si="16"/>
        <v>156199.91565395147</v>
      </c>
    </row>
    <row r="88" spans="9:14" x14ac:dyDescent="0.25">
      <c r="I88" s="29">
        <f t="shared" si="11"/>
        <v>78</v>
      </c>
      <c r="J88" s="31">
        <f t="shared" si="14"/>
        <v>246964.57449127795</v>
      </c>
      <c r="K88" s="31">
        <f t="shared" si="12"/>
        <v>1687.1044356434211</v>
      </c>
      <c r="L88" s="31">
        <f t="shared" si="13"/>
        <v>1657.6778595128092</v>
      </c>
      <c r="M88" s="31">
        <f t="shared" si="15"/>
        <v>3344.7822951562302</v>
      </c>
      <c r="N88" s="31">
        <f t="shared" si="16"/>
        <v>157857.59351346426</v>
      </c>
    </row>
    <row r="89" spans="9:14" x14ac:dyDescent="0.25">
      <c r="I89" s="29">
        <f t="shared" si="11"/>
        <v>79</v>
      </c>
      <c r="J89" s="31">
        <f t="shared" si="14"/>
        <v>245266.22269273023</v>
      </c>
      <c r="K89" s="31">
        <f t="shared" si="12"/>
        <v>1698.3517985477106</v>
      </c>
      <c r="L89" s="31">
        <f t="shared" si="13"/>
        <v>1646.4304966085197</v>
      </c>
      <c r="M89" s="31">
        <f t="shared" si="15"/>
        <v>3344.7822951562302</v>
      </c>
      <c r="N89" s="31">
        <f t="shared" si="16"/>
        <v>159504.02401007278</v>
      </c>
    </row>
    <row r="90" spans="9:14" x14ac:dyDescent="0.25">
      <c r="I90" s="29">
        <f t="shared" si="11"/>
        <v>80</v>
      </c>
      <c r="J90" s="31">
        <f t="shared" si="14"/>
        <v>243556.54854885887</v>
      </c>
      <c r="K90" s="31">
        <f t="shared" si="12"/>
        <v>1709.6741438713623</v>
      </c>
      <c r="L90" s="31">
        <f t="shared" si="13"/>
        <v>1635.108151284868</v>
      </c>
      <c r="M90" s="31">
        <f t="shared" si="15"/>
        <v>3344.7822951562302</v>
      </c>
      <c r="N90" s="31">
        <f t="shared" si="16"/>
        <v>161139.13216135764</v>
      </c>
    </row>
    <row r="91" spans="9:14" x14ac:dyDescent="0.25">
      <c r="I91" s="29">
        <f t="shared" si="11"/>
        <v>81</v>
      </c>
      <c r="J91" s="31">
        <f t="shared" si="14"/>
        <v>241835.4765773617</v>
      </c>
      <c r="K91" s="31">
        <f t="shared" si="12"/>
        <v>1721.0719714971713</v>
      </c>
      <c r="L91" s="31">
        <f t="shared" si="13"/>
        <v>1623.710323659059</v>
      </c>
      <c r="M91" s="31">
        <f t="shared" si="15"/>
        <v>3344.7822951562302</v>
      </c>
      <c r="N91" s="31">
        <f t="shared" si="16"/>
        <v>162762.84248501671</v>
      </c>
    </row>
    <row r="92" spans="9:14" x14ac:dyDescent="0.25">
      <c r="I92" s="29">
        <f t="shared" si="11"/>
        <v>82</v>
      </c>
      <c r="J92" s="31">
        <f t="shared" si="14"/>
        <v>240102.93079272122</v>
      </c>
      <c r="K92" s="31">
        <f t="shared" si="12"/>
        <v>1732.5457846404854</v>
      </c>
      <c r="L92" s="31">
        <f t="shared" si="13"/>
        <v>1612.2365105157448</v>
      </c>
      <c r="M92" s="31">
        <f t="shared" si="15"/>
        <v>3344.7822951562302</v>
      </c>
      <c r="N92" s="31">
        <f t="shared" si="16"/>
        <v>164375.07899553244</v>
      </c>
    </row>
    <row r="93" spans="9:14" x14ac:dyDescent="0.25">
      <c r="I93" s="29">
        <f t="shared" si="11"/>
        <v>83</v>
      </c>
      <c r="J93" s="31">
        <f t="shared" si="14"/>
        <v>238358.8347028498</v>
      </c>
      <c r="K93" s="31">
        <f t="shared" si="12"/>
        <v>1744.096089871422</v>
      </c>
      <c r="L93" s="31">
        <f t="shared" si="13"/>
        <v>1600.6862052848082</v>
      </c>
      <c r="M93" s="31">
        <f t="shared" si="15"/>
        <v>3344.7822951562302</v>
      </c>
      <c r="N93" s="31">
        <f t="shared" si="16"/>
        <v>165975.76520081726</v>
      </c>
    </row>
    <row r="94" spans="9:14" x14ac:dyDescent="0.25">
      <c r="I94" s="29">
        <f t="shared" si="11"/>
        <v>84</v>
      </c>
      <c r="J94" s="31">
        <f t="shared" si="14"/>
        <v>236603.11130571258</v>
      </c>
      <c r="K94" s="31">
        <f t="shared" si="12"/>
        <v>1755.7233971372316</v>
      </c>
      <c r="L94" s="31">
        <f t="shared" si="13"/>
        <v>1589.0588980189987</v>
      </c>
      <c r="M94" s="31">
        <f t="shared" si="15"/>
        <v>3344.7822951562302</v>
      </c>
      <c r="N94" s="31">
        <f t="shared" si="16"/>
        <v>167564.82409883625</v>
      </c>
    </row>
    <row r="95" spans="9:14" x14ac:dyDescent="0.25">
      <c r="I95" s="29">
        <f t="shared" si="11"/>
        <v>85</v>
      </c>
      <c r="J95" s="31">
        <f t="shared" si="14"/>
        <v>234835.68308592777</v>
      </c>
      <c r="K95" s="31">
        <f t="shared" si="12"/>
        <v>1767.4282197848129</v>
      </c>
      <c r="L95" s="31">
        <f t="shared" si="13"/>
        <v>1577.3540753714174</v>
      </c>
      <c r="M95" s="31">
        <f t="shared" si="15"/>
        <v>3344.7822951562302</v>
      </c>
      <c r="N95" s="31">
        <f t="shared" si="16"/>
        <v>169142.17817420766</v>
      </c>
    </row>
    <row r="96" spans="9:14" x14ac:dyDescent="0.25">
      <c r="I96" s="29">
        <f t="shared" si="11"/>
        <v>86</v>
      </c>
      <c r="J96" s="31">
        <f t="shared" si="14"/>
        <v>233056.47201134439</v>
      </c>
      <c r="K96" s="31">
        <f t="shared" si="12"/>
        <v>1779.2110745833784</v>
      </c>
      <c r="L96" s="31">
        <f t="shared" si="13"/>
        <v>1565.5712205728519</v>
      </c>
      <c r="M96" s="31">
        <f t="shared" si="15"/>
        <v>3344.7822951562302</v>
      </c>
      <c r="N96" s="31">
        <f t="shared" si="16"/>
        <v>170707.74939478052</v>
      </c>
    </row>
    <row r="97" spans="9:14" x14ac:dyDescent="0.25">
      <c r="I97" s="29">
        <f t="shared" si="11"/>
        <v>87</v>
      </c>
      <c r="J97" s="31">
        <f t="shared" si="14"/>
        <v>231265.39952959711</v>
      </c>
      <c r="K97" s="31">
        <f t="shared" si="12"/>
        <v>1791.0724817472678</v>
      </c>
      <c r="L97" s="31">
        <f t="shared" si="13"/>
        <v>1553.7098134089624</v>
      </c>
      <c r="M97" s="31">
        <f t="shared" si="15"/>
        <v>3344.7822951562302</v>
      </c>
      <c r="N97" s="31">
        <f t="shared" si="16"/>
        <v>172261.45920818948</v>
      </c>
    </row>
    <row r="98" spans="9:14" x14ac:dyDescent="0.25">
      <c r="I98" s="29">
        <f t="shared" si="11"/>
        <v>88</v>
      </c>
      <c r="J98" s="31">
        <f t="shared" si="14"/>
        <v>229462.3865646382</v>
      </c>
      <c r="K98" s="31">
        <f t="shared" si="12"/>
        <v>1803.0129649589162</v>
      </c>
      <c r="L98" s="31">
        <f t="shared" si="13"/>
        <v>1541.769330197314</v>
      </c>
      <c r="M98" s="31">
        <f t="shared" si="15"/>
        <v>3344.7822951562302</v>
      </c>
      <c r="N98" s="31">
        <f t="shared" si="16"/>
        <v>173803.22853838679</v>
      </c>
    </row>
    <row r="99" spans="9:14" x14ac:dyDescent="0.25">
      <c r="I99" s="29">
        <f t="shared" si="11"/>
        <v>89</v>
      </c>
      <c r="J99" s="31">
        <f t="shared" si="14"/>
        <v>227647.35351324623</v>
      </c>
      <c r="K99" s="31">
        <f t="shared" si="12"/>
        <v>1815.0330513919755</v>
      </c>
      <c r="L99" s="31">
        <f t="shared" si="13"/>
        <v>1529.7492437642547</v>
      </c>
      <c r="M99" s="31">
        <f t="shared" si="15"/>
        <v>3344.7822951562302</v>
      </c>
      <c r="N99" s="31">
        <f t="shared" si="16"/>
        <v>175332.97778215105</v>
      </c>
    </row>
    <row r="100" spans="9:14" x14ac:dyDescent="0.25">
      <c r="I100" s="29">
        <f t="shared" si="11"/>
        <v>90</v>
      </c>
      <c r="J100" s="31">
        <f t="shared" si="14"/>
        <v>225820.22024151165</v>
      </c>
      <c r="K100" s="31">
        <f t="shared" si="12"/>
        <v>1827.1332717345886</v>
      </c>
      <c r="L100" s="31">
        <f t="shared" si="13"/>
        <v>1517.6490234216417</v>
      </c>
      <c r="M100" s="31">
        <f t="shared" si="15"/>
        <v>3344.7822951562302</v>
      </c>
      <c r="N100" s="31">
        <f t="shared" si="16"/>
        <v>176850.62680557268</v>
      </c>
    </row>
    <row r="101" spans="9:14" x14ac:dyDescent="0.25">
      <c r="I101" s="29">
        <f t="shared" si="11"/>
        <v>91</v>
      </c>
      <c r="J101" s="31">
        <f t="shared" si="14"/>
        <v>223980.90608129883</v>
      </c>
      <c r="K101" s="31">
        <f t="shared" si="12"/>
        <v>1839.3141602128192</v>
      </c>
      <c r="L101" s="31">
        <f t="shared" si="13"/>
        <v>1505.4681349434111</v>
      </c>
      <c r="M101" s="31">
        <f t="shared" si="15"/>
        <v>3344.7822951562302</v>
      </c>
      <c r="N101" s="31">
        <f t="shared" si="16"/>
        <v>178356.09494051611</v>
      </c>
    </row>
    <row r="102" spans="9:14" x14ac:dyDescent="0.25">
      <c r="I102" s="29">
        <f t="shared" si="11"/>
        <v>92</v>
      </c>
      <c r="J102" s="31">
        <f t="shared" si="14"/>
        <v>222129.32982668458</v>
      </c>
      <c r="K102" s="31">
        <f t="shared" si="12"/>
        <v>1851.5762546142382</v>
      </c>
      <c r="L102" s="31">
        <f t="shared" si="13"/>
        <v>1493.206040541992</v>
      </c>
      <c r="M102" s="31">
        <f t="shared" si="15"/>
        <v>3344.7822951562302</v>
      </c>
      <c r="N102" s="31">
        <f t="shared" si="16"/>
        <v>179849.3009810581</v>
      </c>
    </row>
    <row r="103" spans="9:14" x14ac:dyDescent="0.25">
      <c r="I103" s="29">
        <f t="shared" si="11"/>
        <v>93</v>
      </c>
      <c r="J103" s="31">
        <f t="shared" si="14"/>
        <v>220265.40973037292</v>
      </c>
      <c r="K103" s="31">
        <f t="shared" si="12"/>
        <v>1863.9200963116664</v>
      </c>
      <c r="L103" s="31">
        <f t="shared" si="13"/>
        <v>1480.8621988445639</v>
      </c>
      <c r="M103" s="31">
        <f t="shared" si="15"/>
        <v>3344.7822951562302</v>
      </c>
      <c r="N103" s="31">
        <f t="shared" si="16"/>
        <v>181330.16317990265</v>
      </c>
    </row>
    <row r="104" spans="9:14" x14ac:dyDescent="0.25">
      <c r="I104" s="29">
        <f t="shared" si="11"/>
        <v>94</v>
      </c>
      <c r="J104" s="31">
        <f t="shared" si="14"/>
        <v>218389.06350008585</v>
      </c>
      <c r="K104" s="31">
        <f t="shared" si="12"/>
        <v>1876.3462302870773</v>
      </c>
      <c r="L104" s="31">
        <f t="shared" si="13"/>
        <v>1468.4360648691529</v>
      </c>
      <c r="M104" s="31">
        <f t="shared" si="15"/>
        <v>3344.7822951562302</v>
      </c>
      <c r="N104" s="31">
        <f t="shared" si="16"/>
        <v>182798.59924477182</v>
      </c>
    </row>
    <row r="105" spans="9:14" x14ac:dyDescent="0.25">
      <c r="I105" s="29">
        <f t="shared" si="11"/>
        <v>95</v>
      </c>
      <c r="J105" s="31">
        <f t="shared" si="14"/>
        <v>216500.2082949302</v>
      </c>
      <c r="K105" s="31">
        <f t="shared" si="12"/>
        <v>1888.855205155658</v>
      </c>
      <c r="L105" s="31">
        <f t="shared" si="13"/>
        <v>1455.9270900005722</v>
      </c>
      <c r="M105" s="31">
        <f t="shared" si="15"/>
        <v>3344.7822951562302</v>
      </c>
      <c r="N105" s="31">
        <f t="shared" si="16"/>
        <v>184254.52633477238</v>
      </c>
    </row>
    <row r="106" spans="9:14" x14ac:dyDescent="0.25">
      <c r="I106" s="29">
        <f t="shared" si="11"/>
        <v>96</v>
      </c>
      <c r="J106" s="31">
        <f t="shared" si="14"/>
        <v>214598.76072174017</v>
      </c>
      <c r="K106" s="31">
        <f t="shared" si="12"/>
        <v>1901.4475731900288</v>
      </c>
      <c r="L106" s="31">
        <f t="shared" si="13"/>
        <v>1443.3347219662014</v>
      </c>
      <c r="M106" s="31">
        <f t="shared" si="15"/>
        <v>3344.7822951562302</v>
      </c>
      <c r="N106" s="31">
        <f t="shared" si="16"/>
        <v>185697.86105673859</v>
      </c>
    </row>
    <row r="107" spans="9:14" x14ac:dyDescent="0.25">
      <c r="I107" s="29">
        <f t="shared" si="11"/>
        <v>97</v>
      </c>
      <c r="J107" s="31">
        <f t="shared" si="14"/>
        <v>212684.63683139553</v>
      </c>
      <c r="K107" s="31">
        <f t="shared" si="12"/>
        <v>1914.123890344629</v>
      </c>
      <c r="L107" s="31">
        <f t="shared" si="13"/>
        <v>1430.6584048116013</v>
      </c>
      <c r="M107" s="31">
        <f t="shared" si="15"/>
        <v>3344.7822951562302</v>
      </c>
      <c r="N107" s="31">
        <f t="shared" si="16"/>
        <v>187128.5194615502</v>
      </c>
    </row>
    <row r="108" spans="9:14" x14ac:dyDescent="0.25">
      <c r="I108" s="29">
        <f t="shared" si="11"/>
        <v>98</v>
      </c>
      <c r="J108" s="31">
        <f t="shared" si="14"/>
        <v>210757.75211511526</v>
      </c>
      <c r="K108" s="31">
        <f t="shared" si="12"/>
        <v>1926.8847162802601</v>
      </c>
      <c r="L108" s="31">
        <f t="shared" si="13"/>
        <v>1417.8975788759701</v>
      </c>
      <c r="M108" s="31">
        <f t="shared" si="15"/>
        <v>3344.7822951562302</v>
      </c>
      <c r="N108" s="31">
        <f t="shared" si="16"/>
        <v>188546.41704042617</v>
      </c>
    </row>
    <row r="109" spans="9:14" x14ac:dyDescent="0.25">
      <c r="I109" s="29">
        <f t="shared" si="11"/>
        <v>99</v>
      </c>
      <c r="J109" s="31">
        <f t="shared" si="14"/>
        <v>208818.02150072646</v>
      </c>
      <c r="K109" s="31">
        <f t="shared" si="12"/>
        <v>1939.7306143887952</v>
      </c>
      <c r="L109" s="31">
        <f t="shared" si="13"/>
        <v>1405.0516807674351</v>
      </c>
      <c r="M109" s="31">
        <f t="shared" si="15"/>
        <v>3344.7822951562302</v>
      </c>
      <c r="N109" s="31">
        <f t="shared" si="16"/>
        <v>189951.46872119361</v>
      </c>
    </row>
    <row r="110" spans="9:14" x14ac:dyDescent="0.25">
      <c r="I110" s="29">
        <f t="shared" si="11"/>
        <v>100</v>
      </c>
      <c r="J110" s="31">
        <f t="shared" si="14"/>
        <v>206865.35934890842</v>
      </c>
      <c r="K110" s="31">
        <f t="shared" si="12"/>
        <v>1952.6621518180539</v>
      </c>
      <c r="L110" s="31">
        <f t="shared" si="13"/>
        <v>1392.1201433381764</v>
      </c>
      <c r="M110" s="31">
        <f t="shared" si="15"/>
        <v>3344.7822951562302</v>
      </c>
      <c r="N110" s="31">
        <f t="shared" si="16"/>
        <v>191343.58886453178</v>
      </c>
    </row>
    <row r="111" spans="9:14" x14ac:dyDescent="0.25">
      <c r="I111" s="29">
        <f t="shared" si="11"/>
        <v>101</v>
      </c>
      <c r="J111" s="31">
        <f t="shared" si="14"/>
        <v>204899.67944941157</v>
      </c>
      <c r="K111" s="31">
        <f t="shared" si="12"/>
        <v>1965.6798994968408</v>
      </c>
      <c r="L111" s="31">
        <f t="shared" si="13"/>
        <v>1379.1023956593895</v>
      </c>
      <c r="M111" s="31">
        <f t="shared" si="15"/>
        <v>3344.7822951562302</v>
      </c>
      <c r="N111" s="31">
        <f t="shared" si="16"/>
        <v>192722.69126019118</v>
      </c>
    </row>
    <row r="112" spans="9:14" x14ac:dyDescent="0.25">
      <c r="I112" s="29">
        <f t="shared" si="11"/>
        <v>102</v>
      </c>
      <c r="J112" s="31">
        <f t="shared" si="14"/>
        <v>202920.89501725143</v>
      </c>
      <c r="K112" s="31">
        <f t="shared" si="12"/>
        <v>1978.7844321601531</v>
      </c>
      <c r="L112" s="31">
        <f t="shared" si="13"/>
        <v>1365.9978629960772</v>
      </c>
      <c r="M112" s="31">
        <f t="shared" si="15"/>
        <v>3344.7822951562302</v>
      </c>
      <c r="N112" s="31">
        <f t="shared" si="16"/>
        <v>194088.68912318724</v>
      </c>
    </row>
    <row r="113" spans="9:14" x14ac:dyDescent="0.25">
      <c r="I113" s="29">
        <f t="shared" si="11"/>
        <v>103</v>
      </c>
      <c r="J113" s="31">
        <f t="shared" si="14"/>
        <v>200928.91868887687</v>
      </c>
      <c r="K113" s="31">
        <f t="shared" si="12"/>
        <v>1991.9763283745542</v>
      </c>
      <c r="L113" s="31">
        <f t="shared" si="13"/>
        <v>1352.805966781676</v>
      </c>
      <c r="M113" s="31">
        <f t="shared" si="15"/>
        <v>3344.7822951562302</v>
      </c>
      <c r="N113" s="31">
        <f t="shared" si="16"/>
        <v>195441.49508996893</v>
      </c>
    </row>
    <row r="114" spans="9:14" x14ac:dyDescent="0.25">
      <c r="I114" s="29">
        <f t="shared" si="11"/>
        <v>104</v>
      </c>
      <c r="J114" s="31">
        <f t="shared" si="14"/>
        <v>198923.66251831315</v>
      </c>
      <c r="K114" s="31">
        <f t="shared" si="12"/>
        <v>2005.2561705637177</v>
      </c>
      <c r="L114" s="31">
        <f t="shared" si="13"/>
        <v>1339.5261245925126</v>
      </c>
      <c r="M114" s="31">
        <f t="shared" si="15"/>
        <v>3344.7822951562302</v>
      </c>
      <c r="N114" s="31">
        <f t="shared" si="16"/>
        <v>196781.02121456145</v>
      </c>
    </row>
    <row r="115" spans="9:14" x14ac:dyDescent="0.25">
      <c r="I115" s="29">
        <f t="shared" si="11"/>
        <v>105</v>
      </c>
      <c r="J115" s="31">
        <f t="shared" si="14"/>
        <v>196905.03797327902</v>
      </c>
      <c r="K115" s="31">
        <f t="shared" si="12"/>
        <v>2018.6245450341426</v>
      </c>
      <c r="L115" s="31">
        <f t="shared" si="13"/>
        <v>1326.1577501220877</v>
      </c>
      <c r="M115" s="31">
        <f t="shared" si="15"/>
        <v>3344.7822951562302</v>
      </c>
      <c r="N115" s="31">
        <f t="shared" si="16"/>
        <v>198107.17896468352</v>
      </c>
    </row>
    <row r="116" spans="9:14" x14ac:dyDescent="0.25">
      <c r="I116" s="29">
        <f t="shared" si="11"/>
        <v>106</v>
      </c>
      <c r="J116" s="31">
        <f t="shared" si="14"/>
        <v>194872.95593127797</v>
      </c>
      <c r="K116" s="31">
        <f t="shared" si="12"/>
        <v>2032.0820420010368</v>
      </c>
      <c r="L116" s="31">
        <f t="shared" si="13"/>
        <v>1312.7002531551934</v>
      </c>
      <c r="M116" s="31">
        <f t="shared" si="15"/>
        <v>3344.7822951562302</v>
      </c>
      <c r="N116" s="31">
        <f t="shared" si="16"/>
        <v>199419.87921783872</v>
      </c>
    </row>
    <row r="117" spans="9:14" x14ac:dyDescent="0.25">
      <c r="I117" s="29">
        <f t="shared" si="11"/>
        <v>107</v>
      </c>
      <c r="J117" s="31">
        <f t="shared" si="14"/>
        <v>192827.32667566359</v>
      </c>
      <c r="K117" s="31">
        <f t="shared" si="12"/>
        <v>2045.6292556143771</v>
      </c>
      <c r="L117" s="31">
        <f t="shared" si="13"/>
        <v>1299.1530395418531</v>
      </c>
      <c r="M117" s="31">
        <f t="shared" si="15"/>
        <v>3344.7822951562302</v>
      </c>
      <c r="N117" s="31">
        <f t="shared" si="16"/>
        <v>200719.03225738058</v>
      </c>
    </row>
    <row r="118" spans="9:14" x14ac:dyDescent="0.25">
      <c r="I118" s="29">
        <f t="shared" si="11"/>
        <v>108</v>
      </c>
      <c r="J118" s="31">
        <f t="shared" si="14"/>
        <v>190768.05989167845</v>
      </c>
      <c r="K118" s="31">
        <f t="shared" si="12"/>
        <v>2059.2667839851397</v>
      </c>
      <c r="L118" s="31">
        <f t="shared" si="13"/>
        <v>1285.5155111710906</v>
      </c>
      <c r="M118" s="31">
        <f t="shared" si="15"/>
        <v>3344.7822951562302</v>
      </c>
      <c r="N118" s="31">
        <f t="shared" si="16"/>
        <v>202004.54776855165</v>
      </c>
    </row>
    <row r="119" spans="9:14" x14ac:dyDescent="0.25">
      <c r="I119" s="29">
        <f t="shared" si="11"/>
        <v>109</v>
      </c>
      <c r="J119" s="31">
        <f t="shared" si="14"/>
        <v>188695.06466246676</v>
      </c>
      <c r="K119" s="31">
        <f t="shared" si="12"/>
        <v>2072.9952292117073</v>
      </c>
      <c r="L119" s="31">
        <f t="shared" si="13"/>
        <v>1271.787065944523</v>
      </c>
      <c r="M119" s="31">
        <f t="shared" si="15"/>
        <v>3344.7822951562302</v>
      </c>
      <c r="N119" s="31">
        <f t="shared" si="16"/>
        <v>203276.33483449617</v>
      </c>
    </row>
    <row r="120" spans="9:14" x14ac:dyDescent="0.25">
      <c r="I120" s="29">
        <f t="shared" si="11"/>
        <v>110</v>
      </c>
      <c r="J120" s="31">
        <f t="shared" si="14"/>
        <v>186608.2494650603</v>
      </c>
      <c r="K120" s="31">
        <f t="shared" si="12"/>
        <v>2086.8151974064522</v>
      </c>
      <c r="L120" s="31">
        <f t="shared" si="13"/>
        <v>1257.9670977497783</v>
      </c>
      <c r="M120" s="31">
        <f t="shared" si="15"/>
        <v>3344.7822951562302</v>
      </c>
      <c r="N120" s="31">
        <f t="shared" si="16"/>
        <v>204534.30193224596</v>
      </c>
    </row>
    <row r="121" spans="9:14" x14ac:dyDescent="0.25">
      <c r="I121" s="29">
        <f t="shared" si="11"/>
        <v>111</v>
      </c>
      <c r="J121" s="31">
        <f t="shared" si="14"/>
        <v>184507.52216633782</v>
      </c>
      <c r="K121" s="31">
        <f t="shared" si="12"/>
        <v>2100.7272987224951</v>
      </c>
      <c r="L121" s="31">
        <f t="shared" si="13"/>
        <v>1244.0549964337354</v>
      </c>
      <c r="M121" s="31">
        <f t="shared" si="15"/>
        <v>3344.7822951562302</v>
      </c>
      <c r="N121" s="31">
        <f t="shared" si="16"/>
        <v>205778.35692867968</v>
      </c>
    </row>
    <row r="122" spans="9:14" x14ac:dyDescent="0.25">
      <c r="I122" s="29">
        <f t="shared" si="11"/>
        <v>112</v>
      </c>
      <c r="J122" s="31">
        <f t="shared" si="14"/>
        <v>182392.79001895717</v>
      </c>
      <c r="K122" s="31">
        <f t="shared" si="12"/>
        <v>2114.7321473806451</v>
      </c>
      <c r="L122" s="31">
        <f t="shared" si="13"/>
        <v>1230.0501477755854</v>
      </c>
      <c r="M122" s="31">
        <f t="shared" si="15"/>
        <v>3344.7822951562302</v>
      </c>
      <c r="N122" s="31">
        <f t="shared" si="16"/>
        <v>207008.40707645527</v>
      </c>
    </row>
    <row r="123" spans="9:14" x14ac:dyDescent="0.25">
      <c r="I123" s="29">
        <f t="shared" si="11"/>
        <v>113</v>
      </c>
      <c r="J123" s="31">
        <f t="shared" si="14"/>
        <v>180263.95965726065</v>
      </c>
      <c r="K123" s="31">
        <f t="shared" si="12"/>
        <v>2128.8303616965159</v>
      </c>
      <c r="L123" s="31">
        <f t="shared" si="13"/>
        <v>1215.9519334597144</v>
      </c>
      <c r="M123" s="31">
        <f t="shared" si="15"/>
        <v>3344.7822951562302</v>
      </c>
      <c r="N123" s="31">
        <f t="shared" si="16"/>
        <v>208224.359009915</v>
      </c>
    </row>
    <row r="124" spans="9:14" x14ac:dyDescent="0.25">
      <c r="I124" s="29">
        <f t="shared" si="11"/>
        <v>114</v>
      </c>
      <c r="J124" s="31">
        <f t="shared" si="14"/>
        <v>178120.93709315284</v>
      </c>
      <c r="K124" s="31">
        <f t="shared" si="12"/>
        <v>2143.0225641078259</v>
      </c>
      <c r="L124" s="31">
        <f t="shared" si="13"/>
        <v>1201.7597310484043</v>
      </c>
      <c r="M124" s="31">
        <f t="shared" si="15"/>
        <v>3344.7822951562302</v>
      </c>
      <c r="N124" s="31">
        <f t="shared" si="16"/>
        <v>209426.1187409634</v>
      </c>
    </row>
    <row r="125" spans="9:14" x14ac:dyDescent="0.25">
      <c r="I125" s="29">
        <f t="shared" si="11"/>
        <v>115</v>
      </c>
      <c r="J125" s="31">
        <f t="shared" si="14"/>
        <v>175963.62771195098</v>
      </c>
      <c r="K125" s="31">
        <f t="shared" si="12"/>
        <v>2157.3093812018778</v>
      </c>
      <c r="L125" s="31">
        <f t="shared" si="13"/>
        <v>1187.4729139543522</v>
      </c>
      <c r="M125" s="31">
        <f t="shared" si="15"/>
        <v>3344.7822951562302</v>
      </c>
      <c r="N125" s="31">
        <f t="shared" si="16"/>
        <v>210613.59165491775</v>
      </c>
    </row>
    <row r="126" spans="9:14" x14ac:dyDescent="0.25">
      <c r="I126" s="29">
        <f t="shared" si="11"/>
        <v>116</v>
      </c>
      <c r="J126" s="31">
        <f t="shared" si="14"/>
        <v>173791.93626820776</v>
      </c>
      <c r="K126" s="31">
        <f t="shared" si="12"/>
        <v>2171.6914437432238</v>
      </c>
      <c r="L126" s="31">
        <f t="shared" si="13"/>
        <v>1173.0908514130065</v>
      </c>
      <c r="M126" s="31">
        <f t="shared" si="15"/>
        <v>3344.7822951562302</v>
      </c>
      <c r="N126" s="31">
        <f t="shared" si="16"/>
        <v>211786.68250633075</v>
      </c>
    </row>
    <row r="127" spans="9:14" x14ac:dyDescent="0.25">
      <c r="I127" s="29">
        <f t="shared" si="11"/>
        <v>117</v>
      </c>
      <c r="J127" s="31">
        <f t="shared" si="14"/>
        <v>171605.76688150625</v>
      </c>
      <c r="K127" s="31">
        <f t="shared" si="12"/>
        <v>2186.1693867015119</v>
      </c>
      <c r="L127" s="31">
        <f t="shared" si="13"/>
        <v>1158.6129084547183</v>
      </c>
      <c r="M127" s="31">
        <f t="shared" si="15"/>
        <v>3344.7822951562302</v>
      </c>
      <c r="N127" s="31">
        <f t="shared" si="16"/>
        <v>212945.29541478548</v>
      </c>
    </row>
    <row r="128" spans="9:14" x14ac:dyDescent="0.25">
      <c r="I128" s="29">
        <f t="shared" si="11"/>
        <v>118</v>
      </c>
      <c r="J128" s="31">
        <f t="shared" si="14"/>
        <v>169405.02303222672</v>
      </c>
      <c r="K128" s="31">
        <f t="shared" si="12"/>
        <v>2200.7438492795218</v>
      </c>
      <c r="L128" s="31">
        <f t="shared" si="13"/>
        <v>1144.0384458767082</v>
      </c>
      <c r="M128" s="31">
        <f t="shared" si="15"/>
        <v>3344.7822951562302</v>
      </c>
      <c r="N128" s="31">
        <f t="shared" si="16"/>
        <v>214089.33386066218</v>
      </c>
    </row>
    <row r="129" spans="9:14" x14ac:dyDescent="0.25">
      <c r="I129" s="29">
        <f t="shared" si="11"/>
        <v>119</v>
      </c>
      <c r="J129" s="31">
        <f t="shared" si="14"/>
        <v>167189.60755728534</v>
      </c>
      <c r="K129" s="31">
        <f t="shared" si="12"/>
        <v>2215.4154749413856</v>
      </c>
      <c r="L129" s="31">
        <f t="shared" si="13"/>
        <v>1129.3668202148447</v>
      </c>
      <c r="M129" s="31">
        <f t="shared" si="15"/>
        <v>3344.7822951562302</v>
      </c>
      <c r="N129" s="31">
        <f t="shared" si="16"/>
        <v>215218.70068087702</v>
      </c>
    </row>
    <row r="130" spans="9:14" x14ac:dyDescent="0.25">
      <c r="I130" s="29">
        <f t="shared" si="11"/>
        <v>120</v>
      </c>
      <c r="J130" s="31">
        <f t="shared" si="14"/>
        <v>164959.42264584434</v>
      </c>
      <c r="K130" s="31">
        <f t="shared" si="12"/>
        <v>2230.1849114409947</v>
      </c>
      <c r="L130" s="31">
        <f t="shared" si="13"/>
        <v>1114.5973837152355</v>
      </c>
      <c r="M130" s="31">
        <f t="shared" si="15"/>
        <v>3344.7822951562302</v>
      </c>
      <c r="N130" s="31">
        <f t="shared" si="16"/>
        <v>216333.29806459227</v>
      </c>
    </row>
    <row r="131" spans="9:14" x14ac:dyDescent="0.25">
      <c r="I131" s="29">
        <f t="shared" si="11"/>
        <v>121</v>
      </c>
      <c r="J131" s="31">
        <f t="shared" si="14"/>
        <v>162714.36983499373</v>
      </c>
      <c r="K131" s="31">
        <f t="shared" si="12"/>
        <v>2245.0528108506014</v>
      </c>
      <c r="L131" s="31">
        <f t="shared" si="13"/>
        <v>1099.7294843056291</v>
      </c>
      <c r="M131" s="31">
        <f t="shared" si="15"/>
        <v>3344.7822951562302</v>
      </c>
      <c r="N131" s="31">
        <f t="shared" si="16"/>
        <v>217433.0275488979</v>
      </c>
    </row>
    <row r="132" spans="9:14" x14ac:dyDescent="0.25">
      <c r="I132" s="29">
        <f t="shared" si="11"/>
        <v>122</v>
      </c>
      <c r="J132" s="31">
        <f t="shared" si="14"/>
        <v>160454.35000540412</v>
      </c>
      <c r="K132" s="31">
        <f t="shared" si="12"/>
        <v>2260.0198295896053</v>
      </c>
      <c r="L132" s="31">
        <f t="shared" si="13"/>
        <v>1084.762465566625</v>
      </c>
      <c r="M132" s="31">
        <f t="shared" si="15"/>
        <v>3344.7822951562302</v>
      </c>
      <c r="N132" s="31">
        <f t="shared" si="16"/>
        <v>218517.79001446452</v>
      </c>
    </row>
    <row r="133" spans="9:14" x14ac:dyDescent="0.25">
      <c r="I133" s="29">
        <f t="shared" si="11"/>
        <v>123</v>
      </c>
      <c r="J133" s="31">
        <f t="shared" si="14"/>
        <v>158179.26337695058</v>
      </c>
      <c r="K133" s="31">
        <f t="shared" si="12"/>
        <v>2275.0866284535359</v>
      </c>
      <c r="L133" s="31">
        <f t="shared" si="13"/>
        <v>1069.6956667026941</v>
      </c>
      <c r="M133" s="31">
        <f t="shared" si="15"/>
        <v>3344.7822951562302</v>
      </c>
      <c r="N133" s="31">
        <f t="shared" si="16"/>
        <v>219587.48568116722</v>
      </c>
    </row>
    <row r="134" spans="9:14" x14ac:dyDescent="0.25">
      <c r="I134" s="29">
        <f t="shared" si="11"/>
        <v>124</v>
      </c>
      <c r="J134" s="31">
        <f t="shared" si="14"/>
        <v>155889.00950430735</v>
      </c>
      <c r="K134" s="31">
        <f t="shared" si="12"/>
        <v>2290.2538726432263</v>
      </c>
      <c r="L134" s="31">
        <f t="shared" si="13"/>
        <v>1054.528422513004</v>
      </c>
      <c r="M134" s="31">
        <f t="shared" si="15"/>
        <v>3344.7822951562302</v>
      </c>
      <c r="N134" s="31">
        <f t="shared" si="16"/>
        <v>220642.01410368024</v>
      </c>
    </row>
    <row r="135" spans="9:14" x14ac:dyDescent="0.25">
      <c r="I135" s="29">
        <f t="shared" si="11"/>
        <v>125</v>
      </c>
      <c r="J135" s="31">
        <f t="shared" si="14"/>
        <v>153583.48727251316</v>
      </c>
      <c r="K135" s="31">
        <f t="shared" si="12"/>
        <v>2305.5222317941816</v>
      </c>
      <c r="L135" s="31">
        <f t="shared" si="13"/>
        <v>1039.2600633620489</v>
      </c>
      <c r="M135" s="31">
        <f t="shared" si="15"/>
        <v>3344.7822951562302</v>
      </c>
      <c r="N135" s="31">
        <f t="shared" si="16"/>
        <v>221681.27416704228</v>
      </c>
    </row>
    <row r="136" spans="9:14" x14ac:dyDescent="0.25">
      <c r="I136" s="29">
        <f t="shared" si="11"/>
        <v>126</v>
      </c>
      <c r="J136" s="31">
        <f t="shared" si="14"/>
        <v>151262.59489250701</v>
      </c>
      <c r="K136" s="31">
        <f t="shared" si="12"/>
        <v>2320.8923800061425</v>
      </c>
      <c r="L136" s="31">
        <f t="shared" si="13"/>
        <v>1023.8899151500877</v>
      </c>
      <c r="M136" s="31">
        <f t="shared" si="15"/>
        <v>3344.7822951562302</v>
      </c>
      <c r="N136" s="31">
        <f t="shared" si="16"/>
        <v>222705.16408219238</v>
      </c>
    </row>
    <row r="137" spans="9:14" x14ac:dyDescent="0.25">
      <c r="I137" s="29">
        <f t="shared" si="11"/>
        <v>127</v>
      </c>
      <c r="J137" s="31">
        <f t="shared" si="14"/>
        <v>148926.22989663415</v>
      </c>
      <c r="K137" s="31">
        <f t="shared" si="12"/>
        <v>2336.3649958728502</v>
      </c>
      <c r="L137" s="31">
        <f t="shared" si="13"/>
        <v>1008.4172992833801</v>
      </c>
      <c r="M137" s="31">
        <f t="shared" si="15"/>
        <v>3344.7822951562302</v>
      </c>
      <c r="N137" s="31">
        <f t="shared" si="16"/>
        <v>223713.58138147576</v>
      </c>
    </row>
    <row r="138" spans="9:14" x14ac:dyDescent="0.25">
      <c r="I138" s="29">
        <f t="shared" si="11"/>
        <v>128</v>
      </c>
      <c r="J138" s="31">
        <f t="shared" si="14"/>
        <v>146574.28913412214</v>
      </c>
      <c r="K138" s="31">
        <f t="shared" si="12"/>
        <v>2351.9407625120025</v>
      </c>
      <c r="L138" s="31">
        <f t="shared" si="13"/>
        <v>992.84153264422775</v>
      </c>
      <c r="M138" s="31">
        <f t="shared" si="15"/>
        <v>3344.7822951562302</v>
      </c>
      <c r="N138" s="31">
        <f t="shared" si="16"/>
        <v>224706.42291411999</v>
      </c>
    </row>
    <row r="139" spans="9:14" x14ac:dyDescent="0.25">
      <c r="I139" s="29">
        <f t="shared" si="11"/>
        <v>129</v>
      </c>
      <c r="J139" s="31">
        <f t="shared" si="14"/>
        <v>144206.66876652674</v>
      </c>
      <c r="K139" s="31">
        <f t="shared" si="12"/>
        <v>2367.6203675954162</v>
      </c>
      <c r="L139" s="31">
        <f t="shared" si="13"/>
        <v>977.16192756081421</v>
      </c>
      <c r="M139" s="31">
        <f t="shared" si="15"/>
        <v>3344.7822951562302</v>
      </c>
      <c r="N139" s="31">
        <f t="shared" si="16"/>
        <v>225683.5848416808</v>
      </c>
    </row>
    <row r="140" spans="9:14" x14ac:dyDescent="0.25">
      <c r="I140" s="29">
        <f t="shared" ref="I140:I203" si="17">IF(OR(I139=$G$5,I139=""),"",I139+1)</f>
        <v>130</v>
      </c>
      <c r="J140" s="31">
        <f t="shared" si="14"/>
        <v>141823.26426314734</v>
      </c>
      <c r="K140" s="31">
        <f t="shared" ref="K140:K203" si="18">IF(I140&lt;&gt;"",M140-L140,"")</f>
        <v>2383.4045033793855</v>
      </c>
      <c r="L140" s="31">
        <f t="shared" ref="L140:L203" si="19">IF(I140&lt;&gt;"",J139*$G$4/12/100,"")</f>
        <v>961.37779177684502</v>
      </c>
      <c r="M140" s="31">
        <f t="shared" si="15"/>
        <v>3344.7822951562302</v>
      </c>
      <c r="N140" s="31">
        <f t="shared" si="16"/>
        <v>226644.96263345765</v>
      </c>
    </row>
    <row r="141" spans="9:14" x14ac:dyDescent="0.25">
      <c r="I141" s="29">
        <f t="shared" si="17"/>
        <v>131</v>
      </c>
      <c r="J141" s="31">
        <f t="shared" ref="J141:J204" si="20">IF(I141&lt;&gt;"",J140-K141,"")</f>
        <v>139423.9703964121</v>
      </c>
      <c r="K141" s="31">
        <f t="shared" si="18"/>
        <v>2399.2938667352482</v>
      </c>
      <c r="L141" s="31">
        <f t="shared" si="19"/>
        <v>945.48842842098225</v>
      </c>
      <c r="M141" s="31">
        <f t="shared" ref="M141:M204" si="21">IF(I141&lt;&gt;"",M140,"")</f>
        <v>3344.7822951562302</v>
      </c>
      <c r="N141" s="31">
        <f t="shared" ref="N141:N204" si="22">IF(I141&lt;&gt;"",L141+N140,"")</f>
        <v>227590.45106187862</v>
      </c>
    </row>
    <row r="142" spans="9:14" x14ac:dyDescent="0.25">
      <c r="I142" s="29">
        <f t="shared" si="17"/>
        <v>132</v>
      </c>
      <c r="J142" s="31">
        <f t="shared" si="20"/>
        <v>137008.68123723194</v>
      </c>
      <c r="K142" s="31">
        <f t="shared" si="18"/>
        <v>2415.2891591801495</v>
      </c>
      <c r="L142" s="31">
        <f t="shared" si="19"/>
        <v>929.49313597608068</v>
      </c>
      <c r="M142" s="31">
        <f t="shared" si="21"/>
        <v>3344.7822951562302</v>
      </c>
      <c r="N142" s="31">
        <f t="shared" si="22"/>
        <v>228519.9441978547</v>
      </c>
    </row>
    <row r="143" spans="9:14" x14ac:dyDescent="0.25">
      <c r="I143" s="29">
        <f t="shared" si="17"/>
        <v>133</v>
      </c>
      <c r="J143" s="31">
        <f t="shared" si="20"/>
        <v>134577.29015032391</v>
      </c>
      <c r="K143" s="31">
        <f t="shared" si="18"/>
        <v>2431.3910869080173</v>
      </c>
      <c r="L143" s="31">
        <f t="shared" si="19"/>
        <v>913.39120824821293</v>
      </c>
      <c r="M143" s="31">
        <f t="shared" si="21"/>
        <v>3344.7822951562302</v>
      </c>
      <c r="N143" s="31">
        <f t="shared" si="22"/>
        <v>229433.33540610291</v>
      </c>
    </row>
    <row r="144" spans="9:14" x14ac:dyDescent="0.25">
      <c r="I144" s="29">
        <f t="shared" si="17"/>
        <v>134</v>
      </c>
      <c r="J144" s="31">
        <f t="shared" si="20"/>
        <v>132129.68978950317</v>
      </c>
      <c r="K144" s="31">
        <f t="shared" si="18"/>
        <v>2447.6003608207375</v>
      </c>
      <c r="L144" s="31">
        <f t="shared" si="19"/>
        <v>897.18193433549266</v>
      </c>
      <c r="M144" s="31">
        <f t="shared" si="21"/>
        <v>3344.7822951562302</v>
      </c>
      <c r="N144" s="31">
        <f t="shared" si="22"/>
        <v>230330.51734043841</v>
      </c>
    </row>
    <row r="145" spans="9:14" x14ac:dyDescent="0.25">
      <c r="I145" s="29">
        <f t="shared" si="17"/>
        <v>135</v>
      </c>
      <c r="J145" s="31">
        <f t="shared" si="20"/>
        <v>129665.77209294363</v>
      </c>
      <c r="K145" s="31">
        <f t="shared" si="18"/>
        <v>2463.9176965595425</v>
      </c>
      <c r="L145" s="31">
        <f t="shared" si="19"/>
        <v>880.86459859668787</v>
      </c>
      <c r="M145" s="31">
        <f t="shared" si="21"/>
        <v>3344.7822951562302</v>
      </c>
      <c r="N145" s="31">
        <f t="shared" si="22"/>
        <v>231211.38193903511</v>
      </c>
    </row>
    <row r="146" spans="9:14" x14ac:dyDescent="0.25">
      <c r="I146" s="29">
        <f t="shared" si="17"/>
        <v>136</v>
      </c>
      <c r="J146" s="31">
        <f t="shared" si="20"/>
        <v>127185.42827840702</v>
      </c>
      <c r="K146" s="31">
        <f t="shared" si="18"/>
        <v>2480.3438145366063</v>
      </c>
      <c r="L146" s="31">
        <f t="shared" si="19"/>
        <v>864.43848061962422</v>
      </c>
      <c r="M146" s="31">
        <f t="shared" si="21"/>
        <v>3344.7822951562302</v>
      </c>
      <c r="N146" s="31">
        <f t="shared" si="22"/>
        <v>232075.82041965474</v>
      </c>
    </row>
    <row r="147" spans="9:14" x14ac:dyDescent="0.25">
      <c r="I147" s="29">
        <f t="shared" si="17"/>
        <v>137</v>
      </c>
      <c r="J147" s="31">
        <f t="shared" si="20"/>
        <v>124688.54883844017</v>
      </c>
      <c r="K147" s="31">
        <f t="shared" si="18"/>
        <v>2496.87943996685</v>
      </c>
      <c r="L147" s="31">
        <f t="shared" si="19"/>
        <v>847.90285518938026</v>
      </c>
      <c r="M147" s="31">
        <f t="shared" si="21"/>
        <v>3344.7822951562302</v>
      </c>
      <c r="N147" s="31">
        <f t="shared" si="22"/>
        <v>232923.72327484412</v>
      </c>
    </row>
    <row r="148" spans="9:14" x14ac:dyDescent="0.25">
      <c r="I148" s="29">
        <f t="shared" si="17"/>
        <v>138</v>
      </c>
      <c r="J148" s="31">
        <f t="shared" si="20"/>
        <v>122175.02353554021</v>
      </c>
      <c r="K148" s="31">
        <f t="shared" si="18"/>
        <v>2513.5253028999623</v>
      </c>
      <c r="L148" s="31">
        <f t="shared" si="19"/>
        <v>831.25699225626784</v>
      </c>
      <c r="M148" s="31">
        <f t="shared" si="21"/>
        <v>3344.7822951562302</v>
      </c>
      <c r="N148" s="31">
        <f t="shared" si="22"/>
        <v>233754.98026710039</v>
      </c>
    </row>
    <row r="149" spans="9:14" x14ac:dyDescent="0.25">
      <c r="I149" s="29">
        <f t="shared" si="17"/>
        <v>139</v>
      </c>
      <c r="J149" s="31">
        <f t="shared" si="20"/>
        <v>119644.74139728758</v>
      </c>
      <c r="K149" s="31">
        <f t="shared" si="18"/>
        <v>2530.282138252629</v>
      </c>
      <c r="L149" s="31">
        <f t="shared" si="19"/>
        <v>814.50015690360146</v>
      </c>
      <c r="M149" s="31">
        <f t="shared" si="21"/>
        <v>3344.7822951562302</v>
      </c>
      <c r="N149" s="31">
        <f t="shared" si="22"/>
        <v>234569.480424004</v>
      </c>
    </row>
    <row r="150" spans="9:14" x14ac:dyDescent="0.25">
      <c r="I150" s="29">
        <f t="shared" si="17"/>
        <v>140</v>
      </c>
      <c r="J150" s="31">
        <f t="shared" si="20"/>
        <v>117097.5907114466</v>
      </c>
      <c r="K150" s="31">
        <f t="shared" si="18"/>
        <v>2547.1506858409798</v>
      </c>
      <c r="L150" s="31">
        <f t="shared" si="19"/>
        <v>797.63160931525056</v>
      </c>
      <c r="M150" s="31">
        <f t="shared" si="21"/>
        <v>3344.7822951562302</v>
      </c>
      <c r="N150" s="31">
        <f t="shared" si="22"/>
        <v>235367.11203331925</v>
      </c>
    </row>
    <row r="151" spans="9:14" x14ac:dyDescent="0.25">
      <c r="I151" s="29">
        <f t="shared" si="17"/>
        <v>141</v>
      </c>
      <c r="J151" s="31">
        <f t="shared" si="20"/>
        <v>114533.45902103334</v>
      </c>
      <c r="K151" s="31">
        <f t="shared" si="18"/>
        <v>2564.1316904132527</v>
      </c>
      <c r="L151" s="31">
        <f t="shared" si="19"/>
        <v>780.65060474297729</v>
      </c>
      <c r="M151" s="31">
        <f t="shared" si="21"/>
        <v>3344.7822951562302</v>
      </c>
      <c r="N151" s="31">
        <f t="shared" si="22"/>
        <v>236147.76263806224</v>
      </c>
    </row>
    <row r="152" spans="9:14" x14ac:dyDescent="0.25">
      <c r="I152" s="29">
        <f t="shared" si="17"/>
        <v>142</v>
      </c>
      <c r="J152" s="31">
        <f t="shared" si="20"/>
        <v>111952.23311935067</v>
      </c>
      <c r="K152" s="31">
        <f t="shared" si="18"/>
        <v>2581.2259016826747</v>
      </c>
      <c r="L152" s="31">
        <f t="shared" si="19"/>
        <v>763.55639347355566</v>
      </c>
      <c r="M152" s="31">
        <f t="shared" si="21"/>
        <v>3344.7822951562302</v>
      </c>
      <c r="N152" s="31">
        <f t="shared" si="22"/>
        <v>236911.31903153579</v>
      </c>
    </row>
    <row r="153" spans="9:14" x14ac:dyDescent="0.25">
      <c r="I153" s="29">
        <f t="shared" si="17"/>
        <v>143</v>
      </c>
      <c r="J153" s="31">
        <f t="shared" si="20"/>
        <v>109353.79904499011</v>
      </c>
      <c r="K153" s="31">
        <f t="shared" si="18"/>
        <v>2598.434074360559</v>
      </c>
      <c r="L153" s="31">
        <f t="shared" si="19"/>
        <v>746.34822079567107</v>
      </c>
      <c r="M153" s="31">
        <f t="shared" si="21"/>
        <v>3344.7822951562302</v>
      </c>
      <c r="N153" s="31">
        <f t="shared" si="22"/>
        <v>237657.66725233148</v>
      </c>
    </row>
    <row r="154" spans="9:14" x14ac:dyDescent="0.25">
      <c r="I154" s="29">
        <f t="shared" si="17"/>
        <v>144</v>
      </c>
      <c r="J154" s="31">
        <f t="shared" si="20"/>
        <v>106738.04207680048</v>
      </c>
      <c r="K154" s="31">
        <f t="shared" si="18"/>
        <v>2615.7569681896293</v>
      </c>
      <c r="L154" s="31">
        <f t="shared" si="19"/>
        <v>729.02532696660069</v>
      </c>
      <c r="M154" s="31">
        <f t="shared" si="21"/>
        <v>3344.7822951562302</v>
      </c>
      <c r="N154" s="31">
        <f t="shared" si="22"/>
        <v>238386.69257929808</v>
      </c>
    </row>
    <row r="155" spans="9:14" x14ac:dyDescent="0.25">
      <c r="I155" s="29">
        <f t="shared" si="17"/>
        <v>145</v>
      </c>
      <c r="J155" s="31">
        <f t="shared" si="20"/>
        <v>104104.84672882293</v>
      </c>
      <c r="K155" s="31">
        <f t="shared" si="18"/>
        <v>2633.1953479775602</v>
      </c>
      <c r="L155" s="31">
        <f t="shared" si="19"/>
        <v>711.5869471786699</v>
      </c>
      <c r="M155" s="31">
        <f t="shared" si="21"/>
        <v>3344.7822951562302</v>
      </c>
      <c r="N155" s="31">
        <f t="shared" si="22"/>
        <v>239098.27952647675</v>
      </c>
    </row>
    <row r="156" spans="9:14" x14ac:dyDescent="0.25">
      <c r="I156" s="29">
        <f t="shared" si="17"/>
        <v>146</v>
      </c>
      <c r="J156" s="31">
        <f t="shared" si="20"/>
        <v>101454.09674519219</v>
      </c>
      <c r="K156" s="31">
        <f t="shared" si="18"/>
        <v>2650.7499836307443</v>
      </c>
      <c r="L156" s="31">
        <f t="shared" si="19"/>
        <v>694.03231152548619</v>
      </c>
      <c r="M156" s="31">
        <f t="shared" si="21"/>
        <v>3344.7822951562302</v>
      </c>
      <c r="N156" s="31">
        <f t="shared" si="22"/>
        <v>239792.31183800224</v>
      </c>
    </row>
    <row r="157" spans="9:14" x14ac:dyDescent="0.25">
      <c r="I157" s="29">
        <f t="shared" si="17"/>
        <v>147</v>
      </c>
      <c r="J157" s="31">
        <f t="shared" si="20"/>
        <v>98785.675095003913</v>
      </c>
      <c r="K157" s="31">
        <f t="shared" si="18"/>
        <v>2668.4216501882825</v>
      </c>
      <c r="L157" s="31">
        <f t="shared" si="19"/>
        <v>676.36064496794791</v>
      </c>
      <c r="M157" s="31">
        <f t="shared" si="21"/>
        <v>3344.7822951562302</v>
      </c>
      <c r="N157" s="31">
        <f t="shared" si="22"/>
        <v>240468.67248297017</v>
      </c>
    </row>
    <row r="158" spans="9:14" x14ac:dyDescent="0.25">
      <c r="I158" s="29">
        <f t="shared" si="17"/>
        <v>148</v>
      </c>
      <c r="J158" s="31">
        <f t="shared" si="20"/>
        <v>96099.463967147705</v>
      </c>
      <c r="K158" s="31">
        <f t="shared" si="18"/>
        <v>2686.2111278562043</v>
      </c>
      <c r="L158" s="31">
        <f t="shared" si="19"/>
        <v>658.5711673000261</v>
      </c>
      <c r="M158" s="31">
        <f t="shared" si="21"/>
        <v>3344.7822951562302</v>
      </c>
      <c r="N158" s="31">
        <f t="shared" si="22"/>
        <v>241127.24365027019</v>
      </c>
    </row>
    <row r="159" spans="9:14" x14ac:dyDescent="0.25">
      <c r="I159" s="29">
        <f t="shared" si="17"/>
        <v>149</v>
      </c>
      <c r="J159" s="31">
        <f t="shared" si="20"/>
        <v>93395.344765105794</v>
      </c>
      <c r="K159" s="31">
        <f t="shared" si="18"/>
        <v>2704.1192020419121</v>
      </c>
      <c r="L159" s="31">
        <f t="shared" si="19"/>
        <v>640.66309311431803</v>
      </c>
      <c r="M159" s="31">
        <f t="shared" si="21"/>
        <v>3344.7822951562302</v>
      </c>
      <c r="N159" s="31">
        <f t="shared" si="22"/>
        <v>241767.90674338452</v>
      </c>
    </row>
    <row r="160" spans="9:14" x14ac:dyDescent="0.25">
      <c r="I160" s="29">
        <f t="shared" si="17"/>
        <v>150</v>
      </c>
      <c r="J160" s="31">
        <f t="shared" si="20"/>
        <v>90673.198101716931</v>
      </c>
      <c r="K160" s="31">
        <f t="shared" si="18"/>
        <v>2722.1466633888585</v>
      </c>
      <c r="L160" s="31">
        <f t="shared" si="19"/>
        <v>622.63563176737193</v>
      </c>
      <c r="M160" s="31">
        <f t="shared" si="21"/>
        <v>3344.7822951562302</v>
      </c>
      <c r="N160" s="31">
        <f t="shared" si="22"/>
        <v>242390.54237515188</v>
      </c>
    </row>
    <row r="161" spans="9:14" x14ac:dyDescent="0.25">
      <c r="I161" s="29">
        <f t="shared" si="17"/>
        <v>151</v>
      </c>
      <c r="J161" s="31">
        <f t="shared" si="20"/>
        <v>87932.903793905483</v>
      </c>
      <c r="K161" s="31">
        <f t="shared" si="18"/>
        <v>2740.2943078114508</v>
      </c>
      <c r="L161" s="31">
        <f t="shared" si="19"/>
        <v>604.48798734477953</v>
      </c>
      <c r="M161" s="31">
        <f t="shared" si="21"/>
        <v>3344.7822951562302</v>
      </c>
      <c r="N161" s="31">
        <f t="shared" si="22"/>
        <v>242995.03036249668</v>
      </c>
    </row>
    <row r="162" spans="9:14" x14ac:dyDescent="0.25">
      <c r="I162" s="29">
        <f t="shared" si="17"/>
        <v>152</v>
      </c>
      <c r="J162" s="31">
        <f t="shared" si="20"/>
        <v>85174.340857375297</v>
      </c>
      <c r="K162" s="31">
        <f t="shared" si="18"/>
        <v>2758.5629365301938</v>
      </c>
      <c r="L162" s="31">
        <f t="shared" si="19"/>
        <v>586.21935862603652</v>
      </c>
      <c r="M162" s="31">
        <f t="shared" si="21"/>
        <v>3344.7822951562302</v>
      </c>
      <c r="N162" s="31">
        <f t="shared" si="22"/>
        <v>243581.2497211227</v>
      </c>
    </row>
    <row r="163" spans="9:14" x14ac:dyDescent="0.25">
      <c r="I163" s="29">
        <f t="shared" si="17"/>
        <v>153</v>
      </c>
      <c r="J163" s="31">
        <f t="shared" si="20"/>
        <v>82397.38750126824</v>
      </c>
      <c r="K163" s="31">
        <f t="shared" si="18"/>
        <v>2776.9533561070616</v>
      </c>
      <c r="L163" s="31">
        <f t="shared" si="19"/>
        <v>567.82893904916864</v>
      </c>
      <c r="M163" s="31">
        <f t="shared" si="21"/>
        <v>3344.7822951562302</v>
      </c>
      <c r="N163" s="31">
        <f t="shared" si="22"/>
        <v>244149.07866017186</v>
      </c>
    </row>
    <row r="164" spans="9:14" x14ac:dyDescent="0.25">
      <c r="I164" s="29">
        <f t="shared" si="17"/>
        <v>154</v>
      </c>
      <c r="J164" s="31">
        <f t="shared" si="20"/>
        <v>79601.921122787127</v>
      </c>
      <c r="K164" s="31">
        <f t="shared" si="18"/>
        <v>2795.4663784811087</v>
      </c>
      <c r="L164" s="31">
        <f t="shared" si="19"/>
        <v>549.31591667512157</v>
      </c>
      <c r="M164" s="31">
        <f t="shared" si="21"/>
        <v>3344.7822951562302</v>
      </c>
      <c r="N164" s="31">
        <f t="shared" si="22"/>
        <v>244698.39457684697</v>
      </c>
    </row>
    <row r="165" spans="9:14" x14ac:dyDescent="0.25">
      <c r="I165" s="29">
        <f t="shared" si="17"/>
        <v>155</v>
      </c>
      <c r="J165" s="31">
        <f t="shared" si="20"/>
        <v>76787.818301782812</v>
      </c>
      <c r="K165" s="31">
        <f t="shared" si="18"/>
        <v>2814.102821004316</v>
      </c>
      <c r="L165" s="31">
        <f t="shared" si="19"/>
        <v>530.67947415191418</v>
      </c>
      <c r="M165" s="31">
        <f t="shared" si="21"/>
        <v>3344.7822951562302</v>
      </c>
      <c r="N165" s="31">
        <f t="shared" si="22"/>
        <v>245229.0740509989</v>
      </c>
    </row>
    <row r="166" spans="9:14" x14ac:dyDescent="0.25">
      <c r="I166" s="29">
        <f t="shared" si="17"/>
        <v>156</v>
      </c>
      <c r="J166" s="31">
        <f t="shared" si="20"/>
        <v>73954.954795305137</v>
      </c>
      <c r="K166" s="31">
        <f t="shared" si="18"/>
        <v>2832.8635064776781</v>
      </c>
      <c r="L166" s="31">
        <f t="shared" si="19"/>
        <v>511.91878867855206</v>
      </c>
      <c r="M166" s="31">
        <f t="shared" si="21"/>
        <v>3344.7822951562302</v>
      </c>
      <c r="N166" s="31">
        <f t="shared" si="22"/>
        <v>245740.99283967746</v>
      </c>
    </row>
    <row r="167" spans="9:14" x14ac:dyDescent="0.25">
      <c r="I167" s="29">
        <f t="shared" si="17"/>
        <v>157</v>
      </c>
      <c r="J167" s="31">
        <f t="shared" si="20"/>
        <v>71103.205532117601</v>
      </c>
      <c r="K167" s="31">
        <f t="shared" si="18"/>
        <v>2851.7492631875293</v>
      </c>
      <c r="L167" s="31">
        <f t="shared" si="19"/>
        <v>493.03303196870087</v>
      </c>
      <c r="M167" s="31">
        <f t="shared" si="21"/>
        <v>3344.7822951562302</v>
      </c>
      <c r="N167" s="31">
        <f t="shared" si="22"/>
        <v>246234.02587164615</v>
      </c>
    </row>
    <row r="168" spans="9:14" x14ac:dyDescent="0.25">
      <c r="I168" s="29">
        <f t="shared" si="17"/>
        <v>158</v>
      </c>
      <c r="J168" s="31">
        <f t="shared" si="20"/>
        <v>68232.444607175494</v>
      </c>
      <c r="K168" s="31">
        <f t="shared" si="18"/>
        <v>2870.760924942113</v>
      </c>
      <c r="L168" s="31">
        <f t="shared" si="19"/>
        <v>474.02137021411733</v>
      </c>
      <c r="M168" s="31">
        <f t="shared" si="21"/>
        <v>3344.7822951562302</v>
      </c>
      <c r="N168" s="31">
        <f t="shared" si="22"/>
        <v>246708.04724186027</v>
      </c>
    </row>
    <row r="169" spans="9:14" x14ac:dyDescent="0.25">
      <c r="I169" s="29">
        <f t="shared" si="17"/>
        <v>159</v>
      </c>
      <c r="J169" s="31">
        <f t="shared" si="20"/>
        <v>65342.545276067103</v>
      </c>
      <c r="K169" s="31">
        <f t="shared" si="18"/>
        <v>2889.8993311083937</v>
      </c>
      <c r="L169" s="31">
        <f t="shared" si="19"/>
        <v>454.88296404783665</v>
      </c>
      <c r="M169" s="31">
        <f t="shared" si="21"/>
        <v>3344.7822951562302</v>
      </c>
      <c r="N169" s="31">
        <f t="shared" si="22"/>
        <v>247162.93020590811</v>
      </c>
    </row>
    <row r="170" spans="9:14" x14ac:dyDescent="0.25">
      <c r="I170" s="29">
        <f t="shared" si="17"/>
        <v>160</v>
      </c>
      <c r="J170" s="31">
        <f t="shared" si="20"/>
        <v>62433.379949417984</v>
      </c>
      <c r="K170" s="31">
        <f t="shared" si="18"/>
        <v>2909.1653266491162</v>
      </c>
      <c r="L170" s="31">
        <f t="shared" si="19"/>
        <v>435.616968507114</v>
      </c>
      <c r="M170" s="31">
        <f t="shared" si="21"/>
        <v>3344.7822951562302</v>
      </c>
      <c r="N170" s="31">
        <f t="shared" si="22"/>
        <v>247598.54717441523</v>
      </c>
    </row>
    <row r="171" spans="9:14" x14ac:dyDescent="0.25">
      <c r="I171" s="29">
        <f t="shared" si="17"/>
        <v>161</v>
      </c>
      <c r="J171" s="31">
        <f t="shared" si="20"/>
        <v>59504.820187257872</v>
      </c>
      <c r="K171" s="31">
        <f t="shared" si="18"/>
        <v>2928.5597621601105</v>
      </c>
      <c r="L171" s="31">
        <f t="shared" si="19"/>
        <v>416.22253299611992</v>
      </c>
      <c r="M171" s="31">
        <f t="shared" si="21"/>
        <v>3344.7822951562302</v>
      </c>
      <c r="N171" s="31">
        <f t="shared" si="22"/>
        <v>248014.76970741135</v>
      </c>
    </row>
    <row r="172" spans="9:14" x14ac:dyDescent="0.25">
      <c r="I172" s="29">
        <f t="shared" si="17"/>
        <v>162</v>
      </c>
      <c r="J172" s="31">
        <f t="shared" si="20"/>
        <v>56556.736693350031</v>
      </c>
      <c r="K172" s="31">
        <f t="shared" si="18"/>
        <v>2948.0834939078445</v>
      </c>
      <c r="L172" s="31">
        <f t="shared" si="19"/>
        <v>396.69880124838579</v>
      </c>
      <c r="M172" s="31">
        <f t="shared" si="21"/>
        <v>3344.7822951562302</v>
      </c>
      <c r="N172" s="31">
        <f t="shared" si="22"/>
        <v>248411.46850865975</v>
      </c>
    </row>
    <row r="173" spans="9:14" x14ac:dyDescent="0.25">
      <c r="I173" s="29">
        <f t="shared" si="17"/>
        <v>163</v>
      </c>
      <c r="J173" s="31">
        <f t="shared" si="20"/>
        <v>53588.999309482802</v>
      </c>
      <c r="K173" s="31">
        <f t="shared" si="18"/>
        <v>2967.7373838672302</v>
      </c>
      <c r="L173" s="31">
        <f t="shared" si="19"/>
        <v>377.04491128900025</v>
      </c>
      <c r="M173" s="31">
        <f t="shared" si="21"/>
        <v>3344.7822951562302</v>
      </c>
      <c r="N173" s="31">
        <f t="shared" si="22"/>
        <v>248788.51341994875</v>
      </c>
    </row>
    <row r="174" spans="9:14" x14ac:dyDescent="0.25">
      <c r="I174" s="29">
        <f t="shared" si="17"/>
        <v>164</v>
      </c>
      <c r="J174" s="31">
        <f t="shared" si="20"/>
        <v>50601.477009723123</v>
      </c>
      <c r="K174" s="31">
        <f t="shared" si="18"/>
        <v>2987.5222997596784</v>
      </c>
      <c r="L174" s="31">
        <f t="shared" si="19"/>
        <v>357.25999539655203</v>
      </c>
      <c r="M174" s="31">
        <f t="shared" si="21"/>
        <v>3344.7822951562302</v>
      </c>
      <c r="N174" s="31">
        <f t="shared" si="22"/>
        <v>249145.77341534529</v>
      </c>
    </row>
    <row r="175" spans="9:14" x14ac:dyDescent="0.25">
      <c r="I175" s="29">
        <f t="shared" si="17"/>
        <v>165</v>
      </c>
      <c r="J175" s="31">
        <f t="shared" si="20"/>
        <v>47594.037894631714</v>
      </c>
      <c r="K175" s="31">
        <f t="shared" si="18"/>
        <v>3007.4391150914093</v>
      </c>
      <c r="L175" s="31">
        <f t="shared" si="19"/>
        <v>337.34318006482084</v>
      </c>
      <c r="M175" s="31">
        <f t="shared" si="21"/>
        <v>3344.7822951562302</v>
      </c>
      <c r="N175" s="31">
        <f t="shared" si="22"/>
        <v>249483.1165954101</v>
      </c>
    </row>
    <row r="176" spans="9:14" x14ac:dyDescent="0.25">
      <c r="I176" s="29">
        <f t="shared" si="17"/>
        <v>166</v>
      </c>
      <c r="J176" s="31">
        <f t="shared" si="20"/>
        <v>44566.549185439697</v>
      </c>
      <c r="K176" s="31">
        <f t="shared" si="18"/>
        <v>3027.4887091920191</v>
      </c>
      <c r="L176" s="31">
        <f t="shared" si="19"/>
        <v>317.29358596421139</v>
      </c>
      <c r="M176" s="31">
        <f t="shared" si="21"/>
        <v>3344.7822951562302</v>
      </c>
      <c r="N176" s="31">
        <f t="shared" si="22"/>
        <v>249800.41018137432</v>
      </c>
    </row>
    <row r="177" spans="9:14" x14ac:dyDescent="0.25">
      <c r="I177" s="29">
        <f t="shared" si="17"/>
        <v>167</v>
      </c>
      <c r="J177" s="31">
        <f t="shared" si="20"/>
        <v>41518.877218186397</v>
      </c>
      <c r="K177" s="31">
        <f t="shared" si="18"/>
        <v>3047.671967253299</v>
      </c>
      <c r="L177" s="31">
        <f t="shared" si="19"/>
        <v>297.11032790293132</v>
      </c>
      <c r="M177" s="31">
        <f t="shared" si="21"/>
        <v>3344.7822951562302</v>
      </c>
      <c r="N177" s="31">
        <f t="shared" si="22"/>
        <v>250097.52050927724</v>
      </c>
    </row>
    <row r="178" spans="9:14" x14ac:dyDescent="0.25">
      <c r="I178" s="29">
        <f t="shared" si="17"/>
        <v>168</v>
      </c>
      <c r="J178" s="31">
        <f t="shared" si="20"/>
        <v>38450.887437818077</v>
      </c>
      <c r="K178" s="31">
        <f t="shared" si="18"/>
        <v>3067.9897803683207</v>
      </c>
      <c r="L178" s="31">
        <f t="shared" si="19"/>
        <v>276.79251478790934</v>
      </c>
      <c r="M178" s="31">
        <f t="shared" si="21"/>
        <v>3344.7822951562302</v>
      </c>
      <c r="N178" s="31">
        <f t="shared" si="22"/>
        <v>250374.31302406514</v>
      </c>
    </row>
    <row r="179" spans="9:14" x14ac:dyDescent="0.25">
      <c r="I179" s="29">
        <f t="shared" si="17"/>
        <v>169</v>
      </c>
      <c r="J179" s="31">
        <f t="shared" si="20"/>
        <v>35362.4443922473</v>
      </c>
      <c r="K179" s="31">
        <f t="shared" si="18"/>
        <v>3088.4430455707766</v>
      </c>
      <c r="L179" s="31">
        <f t="shared" si="19"/>
        <v>256.33924958545384</v>
      </c>
      <c r="M179" s="31">
        <f t="shared" si="21"/>
        <v>3344.7822951562302</v>
      </c>
      <c r="N179" s="31">
        <f t="shared" si="22"/>
        <v>250630.6522736506</v>
      </c>
    </row>
    <row r="180" spans="9:14" x14ac:dyDescent="0.25">
      <c r="I180" s="29">
        <f t="shared" si="17"/>
        <v>170</v>
      </c>
      <c r="J180" s="31">
        <f t="shared" si="20"/>
        <v>32253.411726372717</v>
      </c>
      <c r="K180" s="31">
        <f t="shared" si="18"/>
        <v>3109.0326658745817</v>
      </c>
      <c r="L180" s="31">
        <f t="shared" si="19"/>
        <v>235.74962928164868</v>
      </c>
      <c r="M180" s="31">
        <f t="shared" si="21"/>
        <v>3344.7822951562302</v>
      </c>
      <c r="N180" s="31">
        <f t="shared" si="22"/>
        <v>250866.40190293224</v>
      </c>
    </row>
    <row r="181" spans="9:14" x14ac:dyDescent="0.25">
      <c r="I181" s="29">
        <f t="shared" si="17"/>
        <v>171</v>
      </c>
      <c r="J181" s="31">
        <f t="shared" si="20"/>
        <v>29123.652176058971</v>
      </c>
      <c r="K181" s="31">
        <f t="shared" si="18"/>
        <v>3129.7595503137454</v>
      </c>
      <c r="L181" s="31">
        <f t="shared" si="19"/>
        <v>215.0227448424848</v>
      </c>
      <c r="M181" s="31">
        <f t="shared" si="21"/>
        <v>3344.7822951562302</v>
      </c>
      <c r="N181" s="31">
        <f t="shared" si="22"/>
        <v>251081.42464777472</v>
      </c>
    </row>
    <row r="182" spans="9:14" x14ac:dyDescent="0.25">
      <c r="I182" s="29">
        <f t="shared" si="17"/>
        <v>172</v>
      </c>
      <c r="J182" s="31">
        <f t="shared" si="20"/>
        <v>25973.027562076466</v>
      </c>
      <c r="K182" s="31">
        <f t="shared" si="18"/>
        <v>3150.6246139825039</v>
      </c>
      <c r="L182" s="31">
        <f t="shared" si="19"/>
        <v>194.15768117372647</v>
      </c>
      <c r="M182" s="31">
        <f t="shared" si="21"/>
        <v>3344.7822951562302</v>
      </c>
      <c r="N182" s="31">
        <f t="shared" si="22"/>
        <v>251275.58232894845</v>
      </c>
    </row>
    <row r="183" spans="9:14" x14ac:dyDescent="0.25">
      <c r="I183" s="29">
        <f t="shared" si="17"/>
        <v>173</v>
      </c>
      <c r="J183" s="31">
        <f t="shared" si="20"/>
        <v>22801.398784000747</v>
      </c>
      <c r="K183" s="31">
        <f t="shared" si="18"/>
        <v>3171.6287780757207</v>
      </c>
      <c r="L183" s="31">
        <f t="shared" si="19"/>
        <v>173.15351708050977</v>
      </c>
      <c r="M183" s="31">
        <f t="shared" si="21"/>
        <v>3344.7822951562302</v>
      </c>
      <c r="N183" s="31">
        <f t="shared" si="22"/>
        <v>251448.73584602895</v>
      </c>
    </row>
    <row r="184" spans="9:14" x14ac:dyDescent="0.25">
      <c r="I184" s="29">
        <f t="shared" si="17"/>
        <v>174</v>
      </c>
      <c r="J184" s="31">
        <f t="shared" si="20"/>
        <v>19608.625814071187</v>
      </c>
      <c r="K184" s="31">
        <f t="shared" si="18"/>
        <v>3192.7729699295587</v>
      </c>
      <c r="L184" s="31">
        <f t="shared" si="19"/>
        <v>152.00932522667165</v>
      </c>
      <c r="M184" s="31">
        <f t="shared" si="21"/>
        <v>3344.7822951562302</v>
      </c>
      <c r="N184" s="31">
        <f t="shared" si="22"/>
        <v>251600.74517125564</v>
      </c>
    </row>
    <row r="185" spans="9:14" x14ac:dyDescent="0.25">
      <c r="I185" s="29">
        <f t="shared" si="17"/>
        <v>175</v>
      </c>
      <c r="J185" s="31">
        <f t="shared" si="20"/>
        <v>16394.567691008764</v>
      </c>
      <c r="K185" s="31">
        <f t="shared" si="18"/>
        <v>3214.0581230624225</v>
      </c>
      <c r="L185" s="31">
        <f t="shared" si="19"/>
        <v>130.72417209380791</v>
      </c>
      <c r="M185" s="31">
        <f t="shared" si="21"/>
        <v>3344.7822951562302</v>
      </c>
      <c r="N185" s="31">
        <f t="shared" si="22"/>
        <v>251731.46934334945</v>
      </c>
    </row>
    <row r="186" spans="9:14" x14ac:dyDescent="0.25">
      <c r="I186" s="29">
        <f t="shared" si="17"/>
        <v>176</v>
      </c>
      <c r="J186" s="31">
        <f t="shared" si="20"/>
        <v>13159.082513792593</v>
      </c>
      <c r="K186" s="31">
        <f t="shared" si="18"/>
        <v>3235.4851772161719</v>
      </c>
      <c r="L186" s="31">
        <f t="shared" si="19"/>
        <v>109.29711794005843</v>
      </c>
      <c r="M186" s="31">
        <f t="shared" si="21"/>
        <v>3344.7822951562302</v>
      </c>
      <c r="N186" s="31">
        <f t="shared" si="22"/>
        <v>251840.76646128952</v>
      </c>
    </row>
    <row r="187" spans="9:14" x14ac:dyDescent="0.25">
      <c r="I187" s="29">
        <f t="shared" si="17"/>
        <v>177</v>
      </c>
      <c r="J187" s="31">
        <f t="shared" si="20"/>
        <v>9902.0274353949808</v>
      </c>
      <c r="K187" s="31">
        <f t="shared" si="18"/>
        <v>3257.0550783976128</v>
      </c>
      <c r="L187" s="31">
        <f t="shared" si="19"/>
        <v>87.727216758617288</v>
      </c>
      <c r="M187" s="31">
        <f t="shared" si="21"/>
        <v>3344.7822951562302</v>
      </c>
      <c r="N187" s="31">
        <f t="shared" si="22"/>
        <v>251928.49367804814</v>
      </c>
    </row>
    <row r="188" spans="9:14" x14ac:dyDescent="0.25">
      <c r="I188" s="29">
        <f t="shared" si="17"/>
        <v>178</v>
      </c>
      <c r="J188" s="31">
        <f t="shared" si="20"/>
        <v>6623.2586564747171</v>
      </c>
      <c r="K188" s="31">
        <f t="shared" si="18"/>
        <v>3278.7687789202637</v>
      </c>
      <c r="L188" s="31">
        <f t="shared" si="19"/>
        <v>66.013516235966534</v>
      </c>
      <c r="M188" s="31">
        <f t="shared" si="21"/>
        <v>3344.7822951562302</v>
      </c>
      <c r="N188" s="31">
        <f t="shared" si="22"/>
        <v>251994.50719428412</v>
      </c>
    </row>
    <row r="189" spans="9:14" x14ac:dyDescent="0.25">
      <c r="I189" s="29">
        <f t="shared" si="17"/>
        <v>179</v>
      </c>
      <c r="J189" s="31">
        <f t="shared" si="20"/>
        <v>3322.6314190283183</v>
      </c>
      <c r="K189" s="31">
        <f t="shared" si="18"/>
        <v>3300.6272374463988</v>
      </c>
      <c r="L189" s="31">
        <f t="shared" si="19"/>
        <v>44.155057709831446</v>
      </c>
      <c r="M189" s="31">
        <f t="shared" si="21"/>
        <v>3344.7822951562302</v>
      </c>
      <c r="N189" s="31">
        <f t="shared" si="22"/>
        <v>252038.66225199396</v>
      </c>
    </row>
    <row r="190" spans="9:14" x14ac:dyDescent="0.25">
      <c r="I190" s="29">
        <f t="shared" si="17"/>
        <v>180</v>
      </c>
      <c r="J190" s="31">
        <f t="shared" si="20"/>
        <v>-1.0563780961092561E-9</v>
      </c>
      <c r="K190" s="31">
        <f t="shared" si="18"/>
        <v>3322.6314190293747</v>
      </c>
      <c r="L190" s="31">
        <f t="shared" si="19"/>
        <v>22.150876126855454</v>
      </c>
      <c r="M190" s="31">
        <f t="shared" si="21"/>
        <v>3344.7822951562302</v>
      </c>
      <c r="N190" s="31">
        <f t="shared" si="22"/>
        <v>252060.81312812082</v>
      </c>
    </row>
    <row r="191" spans="9:14" x14ac:dyDescent="0.25">
      <c r="I191" s="29" t="str">
        <f t="shared" si="17"/>
        <v/>
      </c>
      <c r="J191" s="31" t="str">
        <f t="shared" si="20"/>
        <v/>
      </c>
      <c r="K191" s="31" t="str">
        <f t="shared" si="18"/>
        <v/>
      </c>
      <c r="L191" s="31" t="str">
        <f t="shared" si="19"/>
        <v/>
      </c>
      <c r="M191" s="31" t="str">
        <f t="shared" si="21"/>
        <v/>
      </c>
      <c r="N191" s="31" t="str">
        <f t="shared" si="22"/>
        <v/>
      </c>
    </row>
    <row r="192" spans="9:14" x14ac:dyDescent="0.25">
      <c r="I192" s="29" t="str">
        <f t="shared" si="17"/>
        <v/>
      </c>
      <c r="J192" s="31" t="str">
        <f t="shared" si="20"/>
        <v/>
      </c>
      <c r="K192" s="31" t="str">
        <f t="shared" si="18"/>
        <v/>
      </c>
      <c r="L192" s="31" t="str">
        <f t="shared" si="19"/>
        <v/>
      </c>
      <c r="M192" s="31" t="str">
        <f t="shared" si="21"/>
        <v/>
      </c>
      <c r="N192" s="31" t="str">
        <f t="shared" si="22"/>
        <v/>
      </c>
    </row>
    <row r="193" spans="9:14" x14ac:dyDescent="0.25">
      <c r="I193" s="29" t="str">
        <f t="shared" si="17"/>
        <v/>
      </c>
      <c r="J193" s="31" t="str">
        <f t="shared" si="20"/>
        <v/>
      </c>
      <c r="K193" s="31" t="str">
        <f t="shared" si="18"/>
        <v/>
      </c>
      <c r="L193" s="31" t="str">
        <f t="shared" si="19"/>
        <v/>
      </c>
      <c r="M193" s="31" t="str">
        <f t="shared" si="21"/>
        <v/>
      </c>
      <c r="N193" s="31" t="str">
        <f t="shared" si="22"/>
        <v/>
      </c>
    </row>
    <row r="194" spans="9:14" x14ac:dyDescent="0.25">
      <c r="I194" s="29" t="str">
        <f t="shared" si="17"/>
        <v/>
      </c>
      <c r="J194" s="31" t="str">
        <f t="shared" si="20"/>
        <v/>
      </c>
      <c r="K194" s="31" t="str">
        <f t="shared" si="18"/>
        <v/>
      </c>
      <c r="L194" s="31" t="str">
        <f t="shared" si="19"/>
        <v/>
      </c>
      <c r="M194" s="31" t="str">
        <f t="shared" si="21"/>
        <v/>
      </c>
      <c r="N194" s="31" t="str">
        <f t="shared" si="22"/>
        <v/>
      </c>
    </row>
    <row r="195" spans="9:14" x14ac:dyDescent="0.25">
      <c r="I195" s="29" t="str">
        <f t="shared" si="17"/>
        <v/>
      </c>
      <c r="J195" s="31" t="str">
        <f t="shared" si="20"/>
        <v/>
      </c>
      <c r="K195" s="31" t="str">
        <f t="shared" si="18"/>
        <v/>
      </c>
      <c r="L195" s="31" t="str">
        <f t="shared" si="19"/>
        <v/>
      </c>
      <c r="M195" s="31" t="str">
        <f t="shared" si="21"/>
        <v/>
      </c>
      <c r="N195" s="31" t="str">
        <f t="shared" si="22"/>
        <v/>
      </c>
    </row>
    <row r="196" spans="9:14" x14ac:dyDescent="0.25">
      <c r="I196" s="29" t="str">
        <f t="shared" si="17"/>
        <v/>
      </c>
      <c r="J196" s="31" t="str">
        <f t="shared" si="20"/>
        <v/>
      </c>
      <c r="K196" s="31" t="str">
        <f t="shared" si="18"/>
        <v/>
      </c>
      <c r="L196" s="31" t="str">
        <f t="shared" si="19"/>
        <v/>
      </c>
      <c r="M196" s="31" t="str">
        <f t="shared" si="21"/>
        <v/>
      </c>
      <c r="N196" s="31" t="str">
        <f t="shared" si="22"/>
        <v/>
      </c>
    </row>
    <row r="197" spans="9:14" x14ac:dyDescent="0.25">
      <c r="I197" s="29" t="str">
        <f t="shared" si="17"/>
        <v/>
      </c>
      <c r="J197" s="31" t="str">
        <f t="shared" si="20"/>
        <v/>
      </c>
      <c r="K197" s="31" t="str">
        <f t="shared" si="18"/>
        <v/>
      </c>
      <c r="L197" s="31" t="str">
        <f t="shared" si="19"/>
        <v/>
      </c>
      <c r="M197" s="31" t="str">
        <f t="shared" si="21"/>
        <v/>
      </c>
      <c r="N197" s="31" t="str">
        <f t="shared" si="22"/>
        <v/>
      </c>
    </row>
    <row r="198" spans="9:14" x14ac:dyDescent="0.25">
      <c r="I198" s="29" t="str">
        <f t="shared" si="17"/>
        <v/>
      </c>
      <c r="J198" s="31" t="str">
        <f t="shared" si="20"/>
        <v/>
      </c>
      <c r="K198" s="31" t="str">
        <f t="shared" si="18"/>
        <v/>
      </c>
      <c r="L198" s="31" t="str">
        <f t="shared" si="19"/>
        <v/>
      </c>
      <c r="M198" s="31" t="str">
        <f t="shared" si="21"/>
        <v/>
      </c>
      <c r="N198" s="31" t="str">
        <f t="shared" si="22"/>
        <v/>
      </c>
    </row>
    <row r="199" spans="9:14" x14ac:dyDescent="0.25">
      <c r="I199" s="29" t="str">
        <f t="shared" si="17"/>
        <v/>
      </c>
      <c r="J199" s="31" t="str">
        <f t="shared" si="20"/>
        <v/>
      </c>
      <c r="K199" s="31" t="str">
        <f t="shared" si="18"/>
        <v/>
      </c>
      <c r="L199" s="31" t="str">
        <f t="shared" si="19"/>
        <v/>
      </c>
      <c r="M199" s="31" t="str">
        <f t="shared" si="21"/>
        <v/>
      </c>
      <c r="N199" s="31" t="str">
        <f t="shared" si="22"/>
        <v/>
      </c>
    </row>
    <row r="200" spans="9:14" x14ac:dyDescent="0.25">
      <c r="I200" s="29" t="str">
        <f t="shared" si="17"/>
        <v/>
      </c>
      <c r="J200" s="31" t="str">
        <f t="shared" si="20"/>
        <v/>
      </c>
      <c r="K200" s="31" t="str">
        <f t="shared" si="18"/>
        <v/>
      </c>
      <c r="L200" s="31" t="str">
        <f t="shared" si="19"/>
        <v/>
      </c>
      <c r="M200" s="31" t="str">
        <f t="shared" si="21"/>
        <v/>
      </c>
      <c r="N200" s="31" t="str">
        <f t="shared" si="22"/>
        <v/>
      </c>
    </row>
    <row r="201" spans="9:14" x14ac:dyDescent="0.25">
      <c r="I201" s="29" t="str">
        <f t="shared" si="17"/>
        <v/>
      </c>
      <c r="J201" s="31" t="str">
        <f t="shared" si="20"/>
        <v/>
      </c>
      <c r="K201" s="31" t="str">
        <f t="shared" si="18"/>
        <v/>
      </c>
      <c r="L201" s="31" t="str">
        <f t="shared" si="19"/>
        <v/>
      </c>
      <c r="M201" s="31" t="str">
        <f t="shared" si="21"/>
        <v/>
      </c>
      <c r="N201" s="31" t="str">
        <f t="shared" si="22"/>
        <v/>
      </c>
    </row>
    <row r="202" spans="9:14" x14ac:dyDescent="0.25">
      <c r="I202" s="29" t="str">
        <f t="shared" si="17"/>
        <v/>
      </c>
      <c r="J202" s="31" t="str">
        <f t="shared" si="20"/>
        <v/>
      </c>
      <c r="K202" s="31" t="str">
        <f t="shared" si="18"/>
        <v/>
      </c>
      <c r="L202" s="31" t="str">
        <f t="shared" si="19"/>
        <v/>
      </c>
      <c r="M202" s="31" t="str">
        <f t="shared" si="21"/>
        <v/>
      </c>
      <c r="N202" s="31" t="str">
        <f t="shared" si="22"/>
        <v/>
      </c>
    </row>
    <row r="203" spans="9:14" x14ac:dyDescent="0.25">
      <c r="I203" s="29" t="str">
        <f t="shared" si="17"/>
        <v/>
      </c>
      <c r="J203" s="31" t="str">
        <f t="shared" si="20"/>
        <v/>
      </c>
      <c r="K203" s="31" t="str">
        <f t="shared" si="18"/>
        <v/>
      </c>
      <c r="L203" s="31" t="str">
        <f t="shared" si="19"/>
        <v/>
      </c>
      <c r="M203" s="31" t="str">
        <f t="shared" si="21"/>
        <v/>
      </c>
      <c r="N203" s="31" t="str">
        <f t="shared" si="22"/>
        <v/>
      </c>
    </row>
    <row r="204" spans="9:14" x14ac:dyDescent="0.25">
      <c r="I204" s="29" t="str">
        <f t="shared" ref="I204:I267" si="23">IF(OR(I203=$G$5,I203=""),"",I203+1)</f>
        <v/>
      </c>
      <c r="J204" s="31" t="str">
        <f t="shared" si="20"/>
        <v/>
      </c>
      <c r="K204" s="31" t="str">
        <f t="shared" ref="K204:K267" si="24">IF(I204&lt;&gt;"",M204-L204,"")</f>
        <v/>
      </c>
      <c r="L204" s="31" t="str">
        <f t="shared" ref="L204:L267" si="25">IF(I204&lt;&gt;"",J203*$G$4/12/100,"")</f>
        <v/>
      </c>
      <c r="M204" s="31" t="str">
        <f t="shared" si="21"/>
        <v/>
      </c>
      <c r="N204" s="31" t="str">
        <f t="shared" si="22"/>
        <v/>
      </c>
    </row>
    <row r="205" spans="9:14" x14ac:dyDescent="0.25">
      <c r="I205" s="29" t="str">
        <f t="shared" si="23"/>
        <v/>
      </c>
      <c r="J205" s="31" t="str">
        <f t="shared" ref="J205:J268" si="26">IF(I205&lt;&gt;"",J204-K205,"")</f>
        <v/>
      </c>
      <c r="K205" s="31" t="str">
        <f t="shared" si="24"/>
        <v/>
      </c>
      <c r="L205" s="31" t="str">
        <f t="shared" si="25"/>
        <v/>
      </c>
      <c r="M205" s="31" t="str">
        <f t="shared" ref="M205:M268" si="27">IF(I205&lt;&gt;"",M204,"")</f>
        <v/>
      </c>
      <c r="N205" s="31" t="str">
        <f t="shared" ref="N205:N268" si="28">IF(I205&lt;&gt;"",L205+N204,"")</f>
        <v/>
      </c>
    </row>
    <row r="206" spans="9:14" x14ac:dyDescent="0.25">
      <c r="I206" s="29" t="str">
        <f t="shared" si="23"/>
        <v/>
      </c>
      <c r="J206" s="31" t="str">
        <f t="shared" si="26"/>
        <v/>
      </c>
      <c r="K206" s="31" t="str">
        <f t="shared" si="24"/>
        <v/>
      </c>
      <c r="L206" s="31" t="str">
        <f t="shared" si="25"/>
        <v/>
      </c>
      <c r="M206" s="31" t="str">
        <f t="shared" si="27"/>
        <v/>
      </c>
      <c r="N206" s="31" t="str">
        <f t="shared" si="28"/>
        <v/>
      </c>
    </row>
    <row r="207" spans="9:14" x14ac:dyDescent="0.25">
      <c r="I207" s="29" t="str">
        <f t="shared" si="23"/>
        <v/>
      </c>
      <c r="J207" s="31" t="str">
        <f t="shared" si="26"/>
        <v/>
      </c>
      <c r="K207" s="31" t="str">
        <f t="shared" si="24"/>
        <v/>
      </c>
      <c r="L207" s="31" t="str">
        <f t="shared" si="25"/>
        <v/>
      </c>
      <c r="M207" s="31" t="str">
        <f t="shared" si="27"/>
        <v/>
      </c>
      <c r="N207" s="31" t="str">
        <f t="shared" si="28"/>
        <v/>
      </c>
    </row>
    <row r="208" spans="9:14" x14ac:dyDescent="0.25">
      <c r="I208" s="29" t="str">
        <f t="shared" si="23"/>
        <v/>
      </c>
      <c r="J208" s="31" t="str">
        <f t="shared" si="26"/>
        <v/>
      </c>
      <c r="K208" s="31" t="str">
        <f t="shared" si="24"/>
        <v/>
      </c>
      <c r="L208" s="31" t="str">
        <f t="shared" si="25"/>
        <v/>
      </c>
      <c r="M208" s="31" t="str">
        <f t="shared" si="27"/>
        <v/>
      </c>
      <c r="N208" s="31" t="str">
        <f t="shared" si="28"/>
        <v/>
      </c>
    </row>
    <row r="209" spans="9:14" x14ac:dyDescent="0.25">
      <c r="I209" s="29" t="str">
        <f t="shared" si="23"/>
        <v/>
      </c>
      <c r="J209" s="31" t="str">
        <f t="shared" si="26"/>
        <v/>
      </c>
      <c r="K209" s="31" t="str">
        <f t="shared" si="24"/>
        <v/>
      </c>
      <c r="L209" s="31" t="str">
        <f t="shared" si="25"/>
        <v/>
      </c>
      <c r="M209" s="31" t="str">
        <f t="shared" si="27"/>
        <v/>
      </c>
      <c r="N209" s="31" t="str">
        <f t="shared" si="28"/>
        <v/>
      </c>
    </row>
    <row r="210" spans="9:14" x14ac:dyDescent="0.25">
      <c r="I210" s="29" t="str">
        <f t="shared" si="23"/>
        <v/>
      </c>
      <c r="J210" s="31" t="str">
        <f t="shared" si="26"/>
        <v/>
      </c>
      <c r="K210" s="31" t="str">
        <f t="shared" si="24"/>
        <v/>
      </c>
      <c r="L210" s="31" t="str">
        <f t="shared" si="25"/>
        <v/>
      </c>
      <c r="M210" s="31" t="str">
        <f t="shared" si="27"/>
        <v/>
      </c>
      <c r="N210" s="31" t="str">
        <f t="shared" si="28"/>
        <v/>
      </c>
    </row>
    <row r="211" spans="9:14" x14ac:dyDescent="0.25">
      <c r="I211" s="29" t="str">
        <f t="shared" si="23"/>
        <v/>
      </c>
      <c r="J211" s="31" t="str">
        <f t="shared" si="26"/>
        <v/>
      </c>
      <c r="K211" s="31" t="str">
        <f t="shared" si="24"/>
        <v/>
      </c>
      <c r="L211" s="31" t="str">
        <f t="shared" si="25"/>
        <v/>
      </c>
      <c r="M211" s="31" t="str">
        <f t="shared" si="27"/>
        <v/>
      </c>
      <c r="N211" s="31" t="str">
        <f t="shared" si="28"/>
        <v/>
      </c>
    </row>
    <row r="212" spans="9:14" x14ac:dyDescent="0.25">
      <c r="I212" s="29" t="str">
        <f t="shared" si="23"/>
        <v/>
      </c>
      <c r="J212" s="31" t="str">
        <f t="shared" si="26"/>
        <v/>
      </c>
      <c r="K212" s="31" t="str">
        <f t="shared" si="24"/>
        <v/>
      </c>
      <c r="L212" s="31" t="str">
        <f t="shared" si="25"/>
        <v/>
      </c>
      <c r="M212" s="31" t="str">
        <f t="shared" si="27"/>
        <v/>
      </c>
      <c r="N212" s="31" t="str">
        <f t="shared" si="28"/>
        <v/>
      </c>
    </row>
    <row r="213" spans="9:14" x14ac:dyDescent="0.25">
      <c r="I213" s="29" t="str">
        <f t="shared" si="23"/>
        <v/>
      </c>
      <c r="J213" s="31" t="str">
        <f t="shared" si="26"/>
        <v/>
      </c>
      <c r="K213" s="31" t="str">
        <f t="shared" si="24"/>
        <v/>
      </c>
      <c r="L213" s="31" t="str">
        <f t="shared" si="25"/>
        <v/>
      </c>
      <c r="M213" s="31" t="str">
        <f t="shared" si="27"/>
        <v/>
      </c>
      <c r="N213" s="31" t="str">
        <f t="shared" si="28"/>
        <v/>
      </c>
    </row>
    <row r="214" spans="9:14" x14ac:dyDescent="0.25">
      <c r="I214" s="29" t="str">
        <f t="shared" si="23"/>
        <v/>
      </c>
      <c r="J214" s="31" t="str">
        <f t="shared" si="26"/>
        <v/>
      </c>
      <c r="K214" s="31" t="str">
        <f t="shared" si="24"/>
        <v/>
      </c>
      <c r="L214" s="31" t="str">
        <f t="shared" si="25"/>
        <v/>
      </c>
      <c r="M214" s="31" t="str">
        <f t="shared" si="27"/>
        <v/>
      </c>
      <c r="N214" s="31" t="str">
        <f t="shared" si="28"/>
        <v/>
      </c>
    </row>
    <row r="215" spans="9:14" x14ac:dyDescent="0.25">
      <c r="I215" s="29" t="str">
        <f t="shared" si="23"/>
        <v/>
      </c>
      <c r="J215" s="31" t="str">
        <f t="shared" si="26"/>
        <v/>
      </c>
      <c r="K215" s="31" t="str">
        <f t="shared" si="24"/>
        <v/>
      </c>
      <c r="L215" s="31" t="str">
        <f t="shared" si="25"/>
        <v/>
      </c>
      <c r="M215" s="31" t="str">
        <f t="shared" si="27"/>
        <v/>
      </c>
      <c r="N215" s="31" t="str">
        <f t="shared" si="28"/>
        <v/>
      </c>
    </row>
    <row r="216" spans="9:14" x14ac:dyDescent="0.25">
      <c r="I216" s="29" t="str">
        <f t="shared" si="23"/>
        <v/>
      </c>
      <c r="J216" s="31" t="str">
        <f t="shared" si="26"/>
        <v/>
      </c>
      <c r="K216" s="31" t="str">
        <f t="shared" si="24"/>
        <v/>
      </c>
      <c r="L216" s="31" t="str">
        <f t="shared" si="25"/>
        <v/>
      </c>
      <c r="M216" s="31" t="str">
        <f t="shared" si="27"/>
        <v/>
      </c>
      <c r="N216" s="31" t="str">
        <f t="shared" si="28"/>
        <v/>
      </c>
    </row>
    <row r="217" spans="9:14" x14ac:dyDescent="0.25">
      <c r="I217" s="29" t="str">
        <f t="shared" si="23"/>
        <v/>
      </c>
      <c r="J217" s="31" t="str">
        <f t="shared" si="26"/>
        <v/>
      </c>
      <c r="K217" s="31" t="str">
        <f t="shared" si="24"/>
        <v/>
      </c>
      <c r="L217" s="31" t="str">
        <f t="shared" si="25"/>
        <v/>
      </c>
      <c r="M217" s="31" t="str">
        <f t="shared" si="27"/>
        <v/>
      </c>
      <c r="N217" s="31" t="str">
        <f t="shared" si="28"/>
        <v/>
      </c>
    </row>
    <row r="218" spans="9:14" x14ac:dyDescent="0.25">
      <c r="I218" s="29" t="str">
        <f t="shared" si="23"/>
        <v/>
      </c>
      <c r="J218" s="31" t="str">
        <f t="shared" si="26"/>
        <v/>
      </c>
      <c r="K218" s="31" t="str">
        <f t="shared" si="24"/>
        <v/>
      </c>
      <c r="L218" s="31" t="str">
        <f t="shared" si="25"/>
        <v/>
      </c>
      <c r="M218" s="31" t="str">
        <f t="shared" si="27"/>
        <v/>
      </c>
      <c r="N218" s="31" t="str">
        <f t="shared" si="28"/>
        <v/>
      </c>
    </row>
    <row r="219" spans="9:14" x14ac:dyDescent="0.25">
      <c r="I219" s="29" t="str">
        <f t="shared" si="23"/>
        <v/>
      </c>
      <c r="J219" s="31" t="str">
        <f t="shared" si="26"/>
        <v/>
      </c>
      <c r="K219" s="31" t="str">
        <f t="shared" si="24"/>
        <v/>
      </c>
      <c r="L219" s="31" t="str">
        <f t="shared" si="25"/>
        <v/>
      </c>
      <c r="M219" s="31" t="str">
        <f t="shared" si="27"/>
        <v/>
      </c>
      <c r="N219" s="31" t="str">
        <f t="shared" si="28"/>
        <v/>
      </c>
    </row>
    <row r="220" spans="9:14" x14ac:dyDescent="0.25">
      <c r="I220" s="29" t="str">
        <f t="shared" si="23"/>
        <v/>
      </c>
      <c r="J220" s="31" t="str">
        <f t="shared" si="26"/>
        <v/>
      </c>
      <c r="K220" s="31" t="str">
        <f t="shared" si="24"/>
        <v/>
      </c>
      <c r="L220" s="31" t="str">
        <f t="shared" si="25"/>
        <v/>
      </c>
      <c r="M220" s="31" t="str">
        <f t="shared" si="27"/>
        <v/>
      </c>
      <c r="N220" s="31" t="str">
        <f t="shared" si="28"/>
        <v/>
      </c>
    </row>
    <row r="221" spans="9:14" x14ac:dyDescent="0.25">
      <c r="I221" s="29" t="str">
        <f t="shared" si="23"/>
        <v/>
      </c>
      <c r="J221" s="31" t="str">
        <f t="shared" si="26"/>
        <v/>
      </c>
      <c r="K221" s="31" t="str">
        <f t="shared" si="24"/>
        <v/>
      </c>
      <c r="L221" s="31" t="str">
        <f t="shared" si="25"/>
        <v/>
      </c>
      <c r="M221" s="31" t="str">
        <f t="shared" si="27"/>
        <v/>
      </c>
      <c r="N221" s="31" t="str">
        <f t="shared" si="28"/>
        <v/>
      </c>
    </row>
    <row r="222" spans="9:14" x14ac:dyDescent="0.25">
      <c r="I222" s="29" t="str">
        <f t="shared" si="23"/>
        <v/>
      </c>
      <c r="J222" s="31" t="str">
        <f t="shared" si="26"/>
        <v/>
      </c>
      <c r="K222" s="31" t="str">
        <f t="shared" si="24"/>
        <v/>
      </c>
      <c r="L222" s="31" t="str">
        <f t="shared" si="25"/>
        <v/>
      </c>
      <c r="M222" s="31" t="str">
        <f t="shared" si="27"/>
        <v/>
      </c>
      <c r="N222" s="31" t="str">
        <f t="shared" si="28"/>
        <v/>
      </c>
    </row>
    <row r="223" spans="9:14" x14ac:dyDescent="0.25">
      <c r="I223" s="29" t="str">
        <f t="shared" si="23"/>
        <v/>
      </c>
      <c r="J223" s="31" t="str">
        <f t="shared" si="26"/>
        <v/>
      </c>
      <c r="K223" s="31" t="str">
        <f t="shared" si="24"/>
        <v/>
      </c>
      <c r="L223" s="31" t="str">
        <f t="shared" si="25"/>
        <v/>
      </c>
      <c r="M223" s="31" t="str">
        <f t="shared" si="27"/>
        <v/>
      </c>
      <c r="N223" s="31" t="str">
        <f t="shared" si="28"/>
        <v/>
      </c>
    </row>
    <row r="224" spans="9:14" x14ac:dyDescent="0.25">
      <c r="I224" s="29" t="str">
        <f t="shared" si="23"/>
        <v/>
      </c>
      <c r="J224" s="31" t="str">
        <f t="shared" si="26"/>
        <v/>
      </c>
      <c r="K224" s="31" t="str">
        <f t="shared" si="24"/>
        <v/>
      </c>
      <c r="L224" s="31" t="str">
        <f t="shared" si="25"/>
        <v/>
      </c>
      <c r="M224" s="31" t="str">
        <f t="shared" si="27"/>
        <v/>
      </c>
      <c r="N224" s="31" t="str">
        <f t="shared" si="28"/>
        <v/>
      </c>
    </row>
    <row r="225" spans="9:14" x14ac:dyDescent="0.25">
      <c r="I225" s="29" t="str">
        <f t="shared" si="23"/>
        <v/>
      </c>
      <c r="J225" s="31" t="str">
        <f t="shared" si="26"/>
        <v/>
      </c>
      <c r="K225" s="31" t="str">
        <f t="shared" si="24"/>
        <v/>
      </c>
      <c r="L225" s="31" t="str">
        <f t="shared" si="25"/>
        <v/>
      </c>
      <c r="M225" s="31" t="str">
        <f t="shared" si="27"/>
        <v/>
      </c>
      <c r="N225" s="31" t="str">
        <f t="shared" si="28"/>
        <v/>
      </c>
    </row>
    <row r="226" spans="9:14" x14ac:dyDescent="0.25">
      <c r="I226" s="29" t="str">
        <f t="shared" si="23"/>
        <v/>
      </c>
      <c r="J226" s="31" t="str">
        <f t="shared" si="26"/>
        <v/>
      </c>
      <c r="K226" s="31" t="str">
        <f t="shared" si="24"/>
        <v/>
      </c>
      <c r="L226" s="31" t="str">
        <f t="shared" si="25"/>
        <v/>
      </c>
      <c r="M226" s="31" t="str">
        <f t="shared" si="27"/>
        <v/>
      </c>
      <c r="N226" s="31" t="str">
        <f t="shared" si="28"/>
        <v/>
      </c>
    </row>
    <row r="227" spans="9:14" x14ac:dyDescent="0.25">
      <c r="I227" s="29" t="str">
        <f t="shared" si="23"/>
        <v/>
      </c>
      <c r="J227" s="31" t="str">
        <f t="shared" si="26"/>
        <v/>
      </c>
      <c r="K227" s="31" t="str">
        <f t="shared" si="24"/>
        <v/>
      </c>
      <c r="L227" s="31" t="str">
        <f t="shared" si="25"/>
        <v/>
      </c>
      <c r="M227" s="31" t="str">
        <f t="shared" si="27"/>
        <v/>
      </c>
      <c r="N227" s="31" t="str">
        <f t="shared" si="28"/>
        <v/>
      </c>
    </row>
    <row r="228" spans="9:14" x14ac:dyDescent="0.25">
      <c r="I228" s="29" t="str">
        <f t="shared" si="23"/>
        <v/>
      </c>
      <c r="J228" s="31" t="str">
        <f t="shared" si="26"/>
        <v/>
      </c>
      <c r="K228" s="31" t="str">
        <f t="shared" si="24"/>
        <v/>
      </c>
      <c r="L228" s="31" t="str">
        <f t="shared" si="25"/>
        <v/>
      </c>
      <c r="M228" s="31" t="str">
        <f t="shared" si="27"/>
        <v/>
      </c>
      <c r="N228" s="31" t="str">
        <f t="shared" si="28"/>
        <v/>
      </c>
    </row>
    <row r="229" spans="9:14" x14ac:dyDescent="0.25">
      <c r="I229" s="29" t="str">
        <f t="shared" si="23"/>
        <v/>
      </c>
      <c r="J229" s="31" t="str">
        <f t="shared" si="26"/>
        <v/>
      </c>
      <c r="K229" s="31" t="str">
        <f t="shared" si="24"/>
        <v/>
      </c>
      <c r="L229" s="31" t="str">
        <f t="shared" si="25"/>
        <v/>
      </c>
      <c r="M229" s="31" t="str">
        <f t="shared" si="27"/>
        <v/>
      </c>
      <c r="N229" s="31" t="str">
        <f t="shared" si="28"/>
        <v/>
      </c>
    </row>
    <row r="230" spans="9:14" x14ac:dyDescent="0.25">
      <c r="I230" s="29" t="str">
        <f t="shared" si="23"/>
        <v/>
      </c>
      <c r="J230" s="31" t="str">
        <f t="shared" si="26"/>
        <v/>
      </c>
      <c r="K230" s="31" t="str">
        <f t="shared" si="24"/>
        <v/>
      </c>
      <c r="L230" s="31" t="str">
        <f t="shared" si="25"/>
        <v/>
      </c>
      <c r="M230" s="31" t="str">
        <f t="shared" si="27"/>
        <v/>
      </c>
      <c r="N230" s="31" t="str">
        <f t="shared" si="28"/>
        <v/>
      </c>
    </row>
    <row r="231" spans="9:14" x14ac:dyDescent="0.25">
      <c r="I231" s="29" t="str">
        <f t="shared" si="23"/>
        <v/>
      </c>
      <c r="J231" s="31" t="str">
        <f t="shared" si="26"/>
        <v/>
      </c>
      <c r="K231" s="31" t="str">
        <f t="shared" si="24"/>
        <v/>
      </c>
      <c r="L231" s="31" t="str">
        <f t="shared" si="25"/>
        <v/>
      </c>
      <c r="M231" s="31" t="str">
        <f t="shared" si="27"/>
        <v/>
      </c>
      <c r="N231" s="31" t="str">
        <f t="shared" si="28"/>
        <v/>
      </c>
    </row>
    <row r="232" spans="9:14" x14ac:dyDescent="0.25">
      <c r="I232" s="29" t="str">
        <f t="shared" si="23"/>
        <v/>
      </c>
      <c r="J232" s="31" t="str">
        <f t="shared" si="26"/>
        <v/>
      </c>
      <c r="K232" s="31" t="str">
        <f t="shared" si="24"/>
        <v/>
      </c>
      <c r="L232" s="31" t="str">
        <f t="shared" si="25"/>
        <v/>
      </c>
      <c r="M232" s="31" t="str">
        <f t="shared" si="27"/>
        <v/>
      </c>
      <c r="N232" s="31" t="str">
        <f t="shared" si="28"/>
        <v/>
      </c>
    </row>
    <row r="233" spans="9:14" x14ac:dyDescent="0.25">
      <c r="I233" s="29" t="str">
        <f t="shared" si="23"/>
        <v/>
      </c>
      <c r="J233" s="31" t="str">
        <f t="shared" si="26"/>
        <v/>
      </c>
      <c r="K233" s="31" t="str">
        <f t="shared" si="24"/>
        <v/>
      </c>
      <c r="L233" s="31" t="str">
        <f t="shared" si="25"/>
        <v/>
      </c>
      <c r="M233" s="31" t="str">
        <f t="shared" si="27"/>
        <v/>
      </c>
      <c r="N233" s="31" t="str">
        <f t="shared" si="28"/>
        <v/>
      </c>
    </row>
    <row r="234" spans="9:14" x14ac:dyDescent="0.25">
      <c r="I234" s="29" t="str">
        <f t="shared" si="23"/>
        <v/>
      </c>
      <c r="J234" s="31" t="str">
        <f t="shared" si="26"/>
        <v/>
      </c>
      <c r="K234" s="31" t="str">
        <f t="shared" si="24"/>
        <v/>
      </c>
      <c r="L234" s="31" t="str">
        <f t="shared" si="25"/>
        <v/>
      </c>
      <c r="M234" s="31" t="str">
        <f t="shared" si="27"/>
        <v/>
      </c>
      <c r="N234" s="31" t="str">
        <f t="shared" si="28"/>
        <v/>
      </c>
    </row>
    <row r="235" spans="9:14" x14ac:dyDescent="0.25">
      <c r="I235" s="29" t="str">
        <f t="shared" si="23"/>
        <v/>
      </c>
      <c r="J235" s="31" t="str">
        <f t="shared" si="26"/>
        <v/>
      </c>
      <c r="K235" s="31" t="str">
        <f t="shared" si="24"/>
        <v/>
      </c>
      <c r="L235" s="31" t="str">
        <f t="shared" si="25"/>
        <v/>
      </c>
      <c r="M235" s="31" t="str">
        <f t="shared" si="27"/>
        <v/>
      </c>
      <c r="N235" s="31" t="str">
        <f t="shared" si="28"/>
        <v/>
      </c>
    </row>
    <row r="236" spans="9:14" x14ac:dyDescent="0.25">
      <c r="I236" s="29" t="str">
        <f t="shared" si="23"/>
        <v/>
      </c>
      <c r="J236" s="31" t="str">
        <f t="shared" si="26"/>
        <v/>
      </c>
      <c r="K236" s="31" t="str">
        <f t="shared" si="24"/>
        <v/>
      </c>
      <c r="L236" s="31" t="str">
        <f t="shared" si="25"/>
        <v/>
      </c>
      <c r="M236" s="31" t="str">
        <f t="shared" si="27"/>
        <v/>
      </c>
      <c r="N236" s="31" t="str">
        <f t="shared" si="28"/>
        <v/>
      </c>
    </row>
    <row r="237" spans="9:14" x14ac:dyDescent="0.25">
      <c r="I237" s="29" t="str">
        <f t="shared" si="23"/>
        <v/>
      </c>
      <c r="J237" s="31" t="str">
        <f t="shared" si="26"/>
        <v/>
      </c>
      <c r="K237" s="31" t="str">
        <f t="shared" si="24"/>
        <v/>
      </c>
      <c r="L237" s="31" t="str">
        <f t="shared" si="25"/>
        <v/>
      </c>
      <c r="M237" s="31" t="str">
        <f t="shared" si="27"/>
        <v/>
      </c>
      <c r="N237" s="31" t="str">
        <f t="shared" si="28"/>
        <v/>
      </c>
    </row>
    <row r="238" spans="9:14" x14ac:dyDescent="0.25">
      <c r="I238" s="29" t="str">
        <f t="shared" si="23"/>
        <v/>
      </c>
      <c r="J238" s="31" t="str">
        <f t="shared" si="26"/>
        <v/>
      </c>
      <c r="K238" s="31" t="str">
        <f t="shared" si="24"/>
        <v/>
      </c>
      <c r="L238" s="31" t="str">
        <f t="shared" si="25"/>
        <v/>
      </c>
      <c r="M238" s="31" t="str">
        <f t="shared" si="27"/>
        <v/>
      </c>
      <c r="N238" s="31" t="str">
        <f t="shared" si="28"/>
        <v/>
      </c>
    </row>
    <row r="239" spans="9:14" x14ac:dyDescent="0.25">
      <c r="I239" s="29" t="str">
        <f t="shared" si="23"/>
        <v/>
      </c>
      <c r="J239" s="31" t="str">
        <f t="shared" si="26"/>
        <v/>
      </c>
      <c r="K239" s="31" t="str">
        <f t="shared" si="24"/>
        <v/>
      </c>
      <c r="L239" s="31" t="str">
        <f t="shared" si="25"/>
        <v/>
      </c>
      <c r="M239" s="31" t="str">
        <f t="shared" si="27"/>
        <v/>
      </c>
      <c r="N239" s="31" t="str">
        <f t="shared" si="28"/>
        <v/>
      </c>
    </row>
    <row r="240" spans="9:14" x14ac:dyDescent="0.25">
      <c r="I240" s="29" t="str">
        <f t="shared" si="23"/>
        <v/>
      </c>
      <c r="J240" s="31" t="str">
        <f t="shared" si="26"/>
        <v/>
      </c>
      <c r="K240" s="31" t="str">
        <f t="shared" si="24"/>
        <v/>
      </c>
      <c r="L240" s="31" t="str">
        <f t="shared" si="25"/>
        <v/>
      </c>
      <c r="M240" s="31" t="str">
        <f t="shared" si="27"/>
        <v/>
      </c>
      <c r="N240" s="31" t="str">
        <f t="shared" si="28"/>
        <v/>
      </c>
    </row>
    <row r="241" spans="9:14" x14ac:dyDescent="0.25">
      <c r="I241" s="29" t="str">
        <f t="shared" si="23"/>
        <v/>
      </c>
      <c r="J241" s="31" t="str">
        <f t="shared" si="26"/>
        <v/>
      </c>
      <c r="K241" s="31" t="str">
        <f t="shared" si="24"/>
        <v/>
      </c>
      <c r="L241" s="31" t="str">
        <f t="shared" si="25"/>
        <v/>
      </c>
      <c r="M241" s="31" t="str">
        <f t="shared" si="27"/>
        <v/>
      </c>
      <c r="N241" s="31" t="str">
        <f t="shared" si="28"/>
        <v/>
      </c>
    </row>
    <row r="242" spans="9:14" x14ac:dyDescent="0.25">
      <c r="I242" s="29" t="str">
        <f t="shared" si="23"/>
        <v/>
      </c>
      <c r="J242" s="31" t="str">
        <f t="shared" si="26"/>
        <v/>
      </c>
      <c r="K242" s="31" t="str">
        <f t="shared" si="24"/>
        <v/>
      </c>
      <c r="L242" s="31" t="str">
        <f t="shared" si="25"/>
        <v/>
      </c>
      <c r="M242" s="31" t="str">
        <f t="shared" si="27"/>
        <v/>
      </c>
      <c r="N242" s="31" t="str">
        <f t="shared" si="28"/>
        <v/>
      </c>
    </row>
    <row r="243" spans="9:14" x14ac:dyDescent="0.25">
      <c r="I243" s="29" t="str">
        <f t="shared" si="23"/>
        <v/>
      </c>
      <c r="J243" s="31" t="str">
        <f t="shared" si="26"/>
        <v/>
      </c>
      <c r="K243" s="31" t="str">
        <f t="shared" si="24"/>
        <v/>
      </c>
      <c r="L243" s="31" t="str">
        <f t="shared" si="25"/>
        <v/>
      </c>
      <c r="M243" s="31" t="str">
        <f t="shared" si="27"/>
        <v/>
      </c>
      <c r="N243" s="31" t="str">
        <f t="shared" si="28"/>
        <v/>
      </c>
    </row>
    <row r="244" spans="9:14" x14ac:dyDescent="0.25">
      <c r="I244" s="29" t="str">
        <f t="shared" si="23"/>
        <v/>
      </c>
      <c r="J244" s="31" t="str">
        <f t="shared" si="26"/>
        <v/>
      </c>
      <c r="K244" s="31" t="str">
        <f t="shared" si="24"/>
        <v/>
      </c>
      <c r="L244" s="31" t="str">
        <f t="shared" si="25"/>
        <v/>
      </c>
      <c r="M244" s="31" t="str">
        <f t="shared" si="27"/>
        <v/>
      </c>
      <c r="N244" s="31" t="str">
        <f t="shared" si="28"/>
        <v/>
      </c>
    </row>
    <row r="245" spans="9:14" x14ac:dyDescent="0.25">
      <c r="I245" s="29" t="str">
        <f t="shared" si="23"/>
        <v/>
      </c>
      <c r="J245" s="31" t="str">
        <f t="shared" si="26"/>
        <v/>
      </c>
      <c r="K245" s="31" t="str">
        <f t="shared" si="24"/>
        <v/>
      </c>
      <c r="L245" s="31" t="str">
        <f t="shared" si="25"/>
        <v/>
      </c>
      <c r="M245" s="31" t="str">
        <f t="shared" si="27"/>
        <v/>
      </c>
      <c r="N245" s="31" t="str">
        <f t="shared" si="28"/>
        <v/>
      </c>
    </row>
    <row r="246" spans="9:14" x14ac:dyDescent="0.25">
      <c r="I246" s="29" t="str">
        <f t="shared" si="23"/>
        <v/>
      </c>
      <c r="J246" s="31" t="str">
        <f t="shared" si="26"/>
        <v/>
      </c>
      <c r="K246" s="31" t="str">
        <f t="shared" si="24"/>
        <v/>
      </c>
      <c r="L246" s="31" t="str">
        <f t="shared" si="25"/>
        <v/>
      </c>
      <c r="M246" s="31" t="str">
        <f t="shared" si="27"/>
        <v/>
      </c>
      <c r="N246" s="31" t="str">
        <f t="shared" si="28"/>
        <v/>
      </c>
    </row>
    <row r="247" spans="9:14" x14ac:dyDescent="0.25">
      <c r="I247" s="29" t="str">
        <f t="shared" si="23"/>
        <v/>
      </c>
      <c r="J247" s="31" t="str">
        <f t="shared" si="26"/>
        <v/>
      </c>
      <c r="K247" s="31" t="str">
        <f t="shared" si="24"/>
        <v/>
      </c>
      <c r="L247" s="31" t="str">
        <f t="shared" si="25"/>
        <v/>
      </c>
      <c r="M247" s="31" t="str">
        <f t="shared" si="27"/>
        <v/>
      </c>
      <c r="N247" s="31" t="str">
        <f t="shared" si="28"/>
        <v/>
      </c>
    </row>
    <row r="248" spans="9:14" x14ac:dyDescent="0.25">
      <c r="I248" s="29" t="str">
        <f t="shared" si="23"/>
        <v/>
      </c>
      <c r="J248" s="31" t="str">
        <f t="shared" si="26"/>
        <v/>
      </c>
      <c r="K248" s="31" t="str">
        <f t="shared" si="24"/>
        <v/>
      </c>
      <c r="L248" s="31" t="str">
        <f t="shared" si="25"/>
        <v/>
      </c>
      <c r="M248" s="31" t="str">
        <f t="shared" si="27"/>
        <v/>
      </c>
      <c r="N248" s="31" t="str">
        <f t="shared" si="28"/>
        <v/>
      </c>
    </row>
    <row r="249" spans="9:14" x14ac:dyDescent="0.25">
      <c r="I249" s="29" t="str">
        <f t="shared" si="23"/>
        <v/>
      </c>
      <c r="J249" s="31" t="str">
        <f t="shared" si="26"/>
        <v/>
      </c>
      <c r="K249" s="31" t="str">
        <f t="shared" si="24"/>
        <v/>
      </c>
      <c r="L249" s="31" t="str">
        <f t="shared" si="25"/>
        <v/>
      </c>
      <c r="M249" s="31" t="str">
        <f t="shared" si="27"/>
        <v/>
      </c>
      <c r="N249" s="31" t="str">
        <f t="shared" si="28"/>
        <v/>
      </c>
    </row>
    <row r="250" spans="9:14" x14ac:dyDescent="0.25">
      <c r="I250" s="29" t="str">
        <f t="shared" si="23"/>
        <v/>
      </c>
      <c r="J250" s="31" t="str">
        <f t="shared" si="26"/>
        <v/>
      </c>
      <c r="K250" s="31" t="str">
        <f t="shared" si="24"/>
        <v/>
      </c>
      <c r="L250" s="31" t="str">
        <f t="shared" si="25"/>
        <v/>
      </c>
      <c r="M250" s="31" t="str">
        <f t="shared" si="27"/>
        <v/>
      </c>
      <c r="N250" s="31" t="str">
        <f t="shared" si="28"/>
        <v/>
      </c>
    </row>
    <row r="251" spans="9:14" x14ac:dyDescent="0.25">
      <c r="I251" s="29" t="str">
        <f t="shared" si="23"/>
        <v/>
      </c>
      <c r="J251" s="31" t="str">
        <f t="shared" si="26"/>
        <v/>
      </c>
      <c r="K251" s="31" t="str">
        <f t="shared" si="24"/>
        <v/>
      </c>
      <c r="L251" s="31" t="str">
        <f t="shared" si="25"/>
        <v/>
      </c>
      <c r="M251" s="31" t="str">
        <f t="shared" si="27"/>
        <v/>
      </c>
      <c r="N251" s="31" t="str">
        <f t="shared" si="28"/>
        <v/>
      </c>
    </row>
    <row r="252" spans="9:14" x14ac:dyDescent="0.25">
      <c r="I252" s="29" t="str">
        <f t="shared" si="23"/>
        <v/>
      </c>
      <c r="J252" s="31" t="str">
        <f t="shared" si="26"/>
        <v/>
      </c>
      <c r="K252" s="31" t="str">
        <f t="shared" si="24"/>
        <v/>
      </c>
      <c r="L252" s="31" t="str">
        <f t="shared" si="25"/>
        <v/>
      </c>
      <c r="M252" s="31" t="str">
        <f t="shared" si="27"/>
        <v/>
      </c>
      <c r="N252" s="31" t="str">
        <f t="shared" si="28"/>
        <v/>
      </c>
    </row>
    <row r="253" spans="9:14" x14ac:dyDescent="0.25">
      <c r="I253" s="29" t="str">
        <f t="shared" si="23"/>
        <v/>
      </c>
      <c r="J253" s="31" t="str">
        <f t="shared" si="26"/>
        <v/>
      </c>
      <c r="K253" s="31" t="str">
        <f t="shared" si="24"/>
        <v/>
      </c>
      <c r="L253" s="31" t="str">
        <f t="shared" si="25"/>
        <v/>
      </c>
      <c r="M253" s="31" t="str">
        <f t="shared" si="27"/>
        <v/>
      </c>
      <c r="N253" s="31" t="str">
        <f t="shared" si="28"/>
        <v/>
      </c>
    </row>
    <row r="254" spans="9:14" x14ac:dyDescent="0.25">
      <c r="I254" s="29" t="str">
        <f t="shared" si="23"/>
        <v/>
      </c>
      <c r="J254" s="31" t="str">
        <f t="shared" si="26"/>
        <v/>
      </c>
      <c r="K254" s="31" t="str">
        <f t="shared" si="24"/>
        <v/>
      </c>
      <c r="L254" s="31" t="str">
        <f t="shared" si="25"/>
        <v/>
      </c>
      <c r="M254" s="31" t="str">
        <f t="shared" si="27"/>
        <v/>
      </c>
      <c r="N254" s="31" t="str">
        <f t="shared" si="28"/>
        <v/>
      </c>
    </row>
    <row r="255" spans="9:14" x14ac:dyDescent="0.25">
      <c r="I255" s="29" t="str">
        <f t="shared" si="23"/>
        <v/>
      </c>
      <c r="J255" s="31" t="str">
        <f t="shared" si="26"/>
        <v/>
      </c>
      <c r="K255" s="31" t="str">
        <f t="shared" si="24"/>
        <v/>
      </c>
      <c r="L255" s="31" t="str">
        <f t="shared" si="25"/>
        <v/>
      </c>
      <c r="M255" s="31" t="str">
        <f t="shared" si="27"/>
        <v/>
      </c>
      <c r="N255" s="31" t="str">
        <f t="shared" si="28"/>
        <v/>
      </c>
    </row>
    <row r="256" spans="9:14" x14ac:dyDescent="0.25">
      <c r="I256" s="29" t="str">
        <f t="shared" si="23"/>
        <v/>
      </c>
      <c r="J256" s="31" t="str">
        <f t="shared" si="26"/>
        <v/>
      </c>
      <c r="K256" s="31" t="str">
        <f t="shared" si="24"/>
        <v/>
      </c>
      <c r="L256" s="31" t="str">
        <f t="shared" si="25"/>
        <v/>
      </c>
      <c r="M256" s="31" t="str">
        <f t="shared" si="27"/>
        <v/>
      </c>
      <c r="N256" s="31" t="str">
        <f t="shared" si="28"/>
        <v/>
      </c>
    </row>
    <row r="257" spans="9:14" x14ac:dyDescent="0.25">
      <c r="I257" s="29" t="str">
        <f t="shared" si="23"/>
        <v/>
      </c>
      <c r="J257" s="31" t="str">
        <f t="shared" si="26"/>
        <v/>
      </c>
      <c r="K257" s="31" t="str">
        <f t="shared" si="24"/>
        <v/>
      </c>
      <c r="L257" s="31" t="str">
        <f t="shared" si="25"/>
        <v/>
      </c>
      <c r="M257" s="31" t="str">
        <f t="shared" si="27"/>
        <v/>
      </c>
      <c r="N257" s="31" t="str">
        <f t="shared" si="28"/>
        <v/>
      </c>
    </row>
    <row r="258" spans="9:14" x14ac:dyDescent="0.25">
      <c r="I258" s="29" t="str">
        <f t="shared" si="23"/>
        <v/>
      </c>
      <c r="J258" s="31" t="str">
        <f t="shared" si="26"/>
        <v/>
      </c>
      <c r="K258" s="31" t="str">
        <f t="shared" si="24"/>
        <v/>
      </c>
      <c r="L258" s="31" t="str">
        <f t="shared" si="25"/>
        <v/>
      </c>
      <c r="M258" s="31" t="str">
        <f t="shared" si="27"/>
        <v/>
      </c>
      <c r="N258" s="31" t="str">
        <f t="shared" si="28"/>
        <v/>
      </c>
    </row>
    <row r="259" spans="9:14" x14ac:dyDescent="0.25">
      <c r="I259" s="29" t="str">
        <f t="shared" si="23"/>
        <v/>
      </c>
      <c r="J259" s="31" t="str">
        <f t="shared" si="26"/>
        <v/>
      </c>
      <c r="K259" s="31" t="str">
        <f t="shared" si="24"/>
        <v/>
      </c>
      <c r="L259" s="31" t="str">
        <f t="shared" si="25"/>
        <v/>
      </c>
      <c r="M259" s="31" t="str">
        <f t="shared" si="27"/>
        <v/>
      </c>
      <c r="N259" s="31" t="str">
        <f t="shared" si="28"/>
        <v/>
      </c>
    </row>
    <row r="260" spans="9:14" x14ac:dyDescent="0.25">
      <c r="I260" s="29" t="str">
        <f t="shared" si="23"/>
        <v/>
      </c>
      <c r="J260" s="31" t="str">
        <f t="shared" si="26"/>
        <v/>
      </c>
      <c r="K260" s="31" t="str">
        <f t="shared" si="24"/>
        <v/>
      </c>
      <c r="L260" s="31" t="str">
        <f t="shared" si="25"/>
        <v/>
      </c>
      <c r="M260" s="31" t="str">
        <f t="shared" si="27"/>
        <v/>
      </c>
      <c r="N260" s="31" t="str">
        <f t="shared" si="28"/>
        <v/>
      </c>
    </row>
    <row r="261" spans="9:14" x14ac:dyDescent="0.25">
      <c r="I261" s="29" t="str">
        <f t="shared" si="23"/>
        <v/>
      </c>
      <c r="J261" s="31" t="str">
        <f t="shared" si="26"/>
        <v/>
      </c>
      <c r="K261" s="31" t="str">
        <f t="shared" si="24"/>
        <v/>
      </c>
      <c r="L261" s="31" t="str">
        <f t="shared" si="25"/>
        <v/>
      </c>
      <c r="M261" s="31" t="str">
        <f t="shared" si="27"/>
        <v/>
      </c>
      <c r="N261" s="31" t="str">
        <f t="shared" si="28"/>
        <v/>
      </c>
    </row>
    <row r="262" spans="9:14" x14ac:dyDescent="0.25">
      <c r="I262" s="29" t="str">
        <f t="shared" si="23"/>
        <v/>
      </c>
      <c r="J262" s="31" t="str">
        <f t="shared" si="26"/>
        <v/>
      </c>
      <c r="K262" s="31" t="str">
        <f t="shared" si="24"/>
        <v/>
      </c>
      <c r="L262" s="31" t="str">
        <f t="shared" si="25"/>
        <v/>
      </c>
      <c r="M262" s="31" t="str">
        <f t="shared" si="27"/>
        <v/>
      </c>
      <c r="N262" s="31" t="str">
        <f t="shared" si="28"/>
        <v/>
      </c>
    </row>
    <row r="263" spans="9:14" x14ac:dyDescent="0.25">
      <c r="I263" s="29" t="str">
        <f t="shared" si="23"/>
        <v/>
      </c>
      <c r="J263" s="31" t="str">
        <f t="shared" si="26"/>
        <v/>
      </c>
      <c r="K263" s="31" t="str">
        <f t="shared" si="24"/>
        <v/>
      </c>
      <c r="L263" s="31" t="str">
        <f t="shared" si="25"/>
        <v/>
      </c>
      <c r="M263" s="31" t="str">
        <f t="shared" si="27"/>
        <v/>
      </c>
      <c r="N263" s="31" t="str">
        <f t="shared" si="28"/>
        <v/>
      </c>
    </row>
    <row r="264" spans="9:14" x14ac:dyDescent="0.25">
      <c r="I264" s="29" t="str">
        <f t="shared" si="23"/>
        <v/>
      </c>
      <c r="J264" s="31" t="str">
        <f t="shared" si="26"/>
        <v/>
      </c>
      <c r="K264" s="31" t="str">
        <f t="shared" si="24"/>
        <v/>
      </c>
      <c r="L264" s="31" t="str">
        <f t="shared" si="25"/>
        <v/>
      </c>
      <c r="M264" s="31" t="str">
        <f t="shared" si="27"/>
        <v/>
      </c>
      <c r="N264" s="31" t="str">
        <f t="shared" si="28"/>
        <v/>
      </c>
    </row>
    <row r="265" spans="9:14" x14ac:dyDescent="0.25">
      <c r="I265" s="29" t="str">
        <f t="shared" si="23"/>
        <v/>
      </c>
      <c r="J265" s="31" t="str">
        <f t="shared" si="26"/>
        <v/>
      </c>
      <c r="K265" s="31" t="str">
        <f t="shared" si="24"/>
        <v/>
      </c>
      <c r="L265" s="31" t="str">
        <f t="shared" si="25"/>
        <v/>
      </c>
      <c r="M265" s="31" t="str">
        <f t="shared" si="27"/>
        <v/>
      </c>
      <c r="N265" s="31" t="str">
        <f t="shared" si="28"/>
        <v/>
      </c>
    </row>
    <row r="266" spans="9:14" x14ac:dyDescent="0.25">
      <c r="I266" s="29" t="str">
        <f t="shared" si="23"/>
        <v/>
      </c>
      <c r="J266" s="31" t="str">
        <f t="shared" si="26"/>
        <v/>
      </c>
      <c r="K266" s="31" t="str">
        <f t="shared" si="24"/>
        <v/>
      </c>
      <c r="L266" s="31" t="str">
        <f t="shared" si="25"/>
        <v/>
      </c>
      <c r="M266" s="31" t="str">
        <f t="shared" si="27"/>
        <v/>
      </c>
      <c r="N266" s="31" t="str">
        <f t="shared" si="28"/>
        <v/>
      </c>
    </row>
    <row r="267" spans="9:14" x14ac:dyDescent="0.25">
      <c r="I267" s="29" t="str">
        <f t="shared" si="23"/>
        <v/>
      </c>
      <c r="J267" s="31" t="str">
        <f t="shared" si="26"/>
        <v/>
      </c>
      <c r="K267" s="31" t="str">
        <f t="shared" si="24"/>
        <v/>
      </c>
      <c r="L267" s="31" t="str">
        <f t="shared" si="25"/>
        <v/>
      </c>
      <c r="M267" s="31" t="str">
        <f t="shared" si="27"/>
        <v/>
      </c>
      <c r="N267" s="31" t="str">
        <f t="shared" si="28"/>
        <v/>
      </c>
    </row>
    <row r="268" spans="9:14" x14ac:dyDescent="0.25">
      <c r="I268" s="29" t="str">
        <f t="shared" ref="I268:I331" si="29">IF(OR(I267=$G$5,I267=""),"",I267+1)</f>
        <v/>
      </c>
      <c r="J268" s="31" t="str">
        <f t="shared" si="26"/>
        <v/>
      </c>
      <c r="K268" s="31" t="str">
        <f t="shared" ref="K268:K331" si="30">IF(I268&lt;&gt;"",M268-L268,"")</f>
        <v/>
      </c>
      <c r="L268" s="31" t="str">
        <f t="shared" ref="L268:L331" si="31">IF(I268&lt;&gt;"",J267*$G$4/12/100,"")</f>
        <v/>
      </c>
      <c r="M268" s="31" t="str">
        <f t="shared" si="27"/>
        <v/>
      </c>
      <c r="N268" s="31" t="str">
        <f t="shared" si="28"/>
        <v/>
      </c>
    </row>
    <row r="269" spans="9:14" x14ac:dyDescent="0.25">
      <c r="I269" s="29" t="str">
        <f t="shared" si="29"/>
        <v/>
      </c>
      <c r="J269" s="31" t="str">
        <f t="shared" ref="J269:J332" si="32">IF(I269&lt;&gt;"",J268-K269,"")</f>
        <v/>
      </c>
      <c r="K269" s="31" t="str">
        <f t="shared" si="30"/>
        <v/>
      </c>
      <c r="L269" s="31" t="str">
        <f t="shared" si="31"/>
        <v/>
      </c>
      <c r="M269" s="31" t="str">
        <f t="shared" ref="M269:M332" si="33">IF(I269&lt;&gt;"",M268,"")</f>
        <v/>
      </c>
      <c r="N269" s="31" t="str">
        <f t="shared" ref="N269:N332" si="34">IF(I269&lt;&gt;"",L269+N268,"")</f>
        <v/>
      </c>
    </row>
    <row r="270" spans="9:14" x14ac:dyDescent="0.25">
      <c r="I270" s="29" t="str">
        <f t="shared" si="29"/>
        <v/>
      </c>
      <c r="J270" s="31" t="str">
        <f t="shared" si="32"/>
        <v/>
      </c>
      <c r="K270" s="31" t="str">
        <f t="shared" si="30"/>
        <v/>
      </c>
      <c r="L270" s="31" t="str">
        <f t="shared" si="31"/>
        <v/>
      </c>
      <c r="M270" s="31" t="str">
        <f t="shared" si="33"/>
        <v/>
      </c>
      <c r="N270" s="31" t="str">
        <f t="shared" si="34"/>
        <v/>
      </c>
    </row>
    <row r="271" spans="9:14" x14ac:dyDescent="0.25">
      <c r="I271" s="29" t="str">
        <f t="shared" si="29"/>
        <v/>
      </c>
      <c r="J271" s="31" t="str">
        <f t="shared" si="32"/>
        <v/>
      </c>
      <c r="K271" s="31" t="str">
        <f t="shared" si="30"/>
        <v/>
      </c>
      <c r="L271" s="31" t="str">
        <f t="shared" si="31"/>
        <v/>
      </c>
      <c r="M271" s="31" t="str">
        <f t="shared" si="33"/>
        <v/>
      </c>
      <c r="N271" s="31" t="str">
        <f t="shared" si="34"/>
        <v/>
      </c>
    </row>
    <row r="272" spans="9:14" x14ac:dyDescent="0.25">
      <c r="I272" s="29" t="str">
        <f t="shared" si="29"/>
        <v/>
      </c>
      <c r="J272" s="31" t="str">
        <f t="shared" si="32"/>
        <v/>
      </c>
      <c r="K272" s="31" t="str">
        <f t="shared" si="30"/>
        <v/>
      </c>
      <c r="L272" s="31" t="str">
        <f t="shared" si="31"/>
        <v/>
      </c>
      <c r="M272" s="31" t="str">
        <f t="shared" si="33"/>
        <v/>
      </c>
      <c r="N272" s="31" t="str">
        <f t="shared" si="34"/>
        <v/>
      </c>
    </row>
    <row r="273" spans="9:14" x14ac:dyDescent="0.25">
      <c r="I273" s="29" t="str">
        <f t="shared" si="29"/>
        <v/>
      </c>
      <c r="J273" s="31" t="str">
        <f t="shared" si="32"/>
        <v/>
      </c>
      <c r="K273" s="31" t="str">
        <f t="shared" si="30"/>
        <v/>
      </c>
      <c r="L273" s="31" t="str">
        <f t="shared" si="31"/>
        <v/>
      </c>
      <c r="M273" s="31" t="str">
        <f t="shared" si="33"/>
        <v/>
      </c>
      <c r="N273" s="31" t="str">
        <f t="shared" si="34"/>
        <v/>
      </c>
    </row>
    <row r="274" spans="9:14" x14ac:dyDescent="0.25">
      <c r="I274" s="29" t="str">
        <f t="shared" si="29"/>
        <v/>
      </c>
      <c r="J274" s="31" t="str">
        <f t="shared" si="32"/>
        <v/>
      </c>
      <c r="K274" s="31" t="str">
        <f t="shared" si="30"/>
        <v/>
      </c>
      <c r="L274" s="31" t="str">
        <f t="shared" si="31"/>
        <v/>
      </c>
      <c r="M274" s="31" t="str">
        <f t="shared" si="33"/>
        <v/>
      </c>
      <c r="N274" s="31" t="str">
        <f t="shared" si="34"/>
        <v/>
      </c>
    </row>
    <row r="275" spans="9:14" x14ac:dyDescent="0.25">
      <c r="I275" s="29" t="str">
        <f t="shared" si="29"/>
        <v/>
      </c>
      <c r="J275" s="31" t="str">
        <f t="shared" si="32"/>
        <v/>
      </c>
      <c r="K275" s="31" t="str">
        <f t="shared" si="30"/>
        <v/>
      </c>
      <c r="L275" s="31" t="str">
        <f t="shared" si="31"/>
        <v/>
      </c>
      <c r="M275" s="31" t="str">
        <f t="shared" si="33"/>
        <v/>
      </c>
      <c r="N275" s="31" t="str">
        <f t="shared" si="34"/>
        <v/>
      </c>
    </row>
    <row r="276" spans="9:14" x14ac:dyDescent="0.25">
      <c r="I276" s="29" t="str">
        <f t="shared" si="29"/>
        <v/>
      </c>
      <c r="J276" s="31" t="str">
        <f t="shared" si="32"/>
        <v/>
      </c>
      <c r="K276" s="31" t="str">
        <f t="shared" si="30"/>
        <v/>
      </c>
      <c r="L276" s="31" t="str">
        <f t="shared" si="31"/>
        <v/>
      </c>
      <c r="M276" s="31" t="str">
        <f t="shared" si="33"/>
        <v/>
      </c>
      <c r="N276" s="31" t="str">
        <f t="shared" si="34"/>
        <v/>
      </c>
    </row>
    <row r="277" spans="9:14" x14ac:dyDescent="0.25">
      <c r="I277" s="29" t="str">
        <f t="shared" si="29"/>
        <v/>
      </c>
      <c r="J277" s="31" t="str">
        <f t="shared" si="32"/>
        <v/>
      </c>
      <c r="K277" s="31" t="str">
        <f t="shared" si="30"/>
        <v/>
      </c>
      <c r="L277" s="31" t="str">
        <f t="shared" si="31"/>
        <v/>
      </c>
      <c r="M277" s="31" t="str">
        <f t="shared" si="33"/>
        <v/>
      </c>
      <c r="N277" s="31" t="str">
        <f t="shared" si="34"/>
        <v/>
      </c>
    </row>
    <row r="278" spans="9:14" x14ac:dyDescent="0.25">
      <c r="I278" s="29" t="str">
        <f t="shared" si="29"/>
        <v/>
      </c>
      <c r="J278" s="31" t="str">
        <f t="shared" si="32"/>
        <v/>
      </c>
      <c r="K278" s="31" t="str">
        <f t="shared" si="30"/>
        <v/>
      </c>
      <c r="L278" s="31" t="str">
        <f t="shared" si="31"/>
        <v/>
      </c>
      <c r="M278" s="31" t="str">
        <f t="shared" si="33"/>
        <v/>
      </c>
      <c r="N278" s="31" t="str">
        <f t="shared" si="34"/>
        <v/>
      </c>
    </row>
    <row r="279" spans="9:14" x14ac:dyDescent="0.25">
      <c r="I279" s="29" t="str">
        <f t="shared" si="29"/>
        <v/>
      </c>
      <c r="J279" s="31" t="str">
        <f t="shared" si="32"/>
        <v/>
      </c>
      <c r="K279" s="31" t="str">
        <f t="shared" si="30"/>
        <v/>
      </c>
      <c r="L279" s="31" t="str">
        <f t="shared" si="31"/>
        <v/>
      </c>
      <c r="M279" s="31" t="str">
        <f t="shared" si="33"/>
        <v/>
      </c>
      <c r="N279" s="31" t="str">
        <f t="shared" si="34"/>
        <v/>
      </c>
    </row>
    <row r="280" spans="9:14" x14ac:dyDescent="0.25">
      <c r="I280" s="29" t="str">
        <f t="shared" si="29"/>
        <v/>
      </c>
      <c r="J280" s="31" t="str">
        <f t="shared" si="32"/>
        <v/>
      </c>
      <c r="K280" s="31" t="str">
        <f t="shared" si="30"/>
        <v/>
      </c>
      <c r="L280" s="31" t="str">
        <f t="shared" si="31"/>
        <v/>
      </c>
      <c r="M280" s="31" t="str">
        <f t="shared" si="33"/>
        <v/>
      </c>
      <c r="N280" s="31" t="str">
        <f t="shared" si="34"/>
        <v/>
      </c>
    </row>
    <row r="281" spans="9:14" x14ac:dyDescent="0.25">
      <c r="I281" s="29" t="str">
        <f t="shared" si="29"/>
        <v/>
      </c>
      <c r="J281" s="31" t="str">
        <f t="shared" si="32"/>
        <v/>
      </c>
      <c r="K281" s="31" t="str">
        <f t="shared" si="30"/>
        <v/>
      </c>
      <c r="L281" s="31" t="str">
        <f t="shared" si="31"/>
        <v/>
      </c>
      <c r="M281" s="31" t="str">
        <f t="shared" si="33"/>
        <v/>
      </c>
      <c r="N281" s="31" t="str">
        <f t="shared" si="34"/>
        <v/>
      </c>
    </row>
    <row r="282" spans="9:14" x14ac:dyDescent="0.25">
      <c r="I282" s="29" t="str">
        <f t="shared" si="29"/>
        <v/>
      </c>
      <c r="J282" s="31" t="str">
        <f t="shared" si="32"/>
        <v/>
      </c>
      <c r="K282" s="31" t="str">
        <f t="shared" si="30"/>
        <v/>
      </c>
      <c r="L282" s="31" t="str">
        <f t="shared" si="31"/>
        <v/>
      </c>
      <c r="M282" s="31" t="str">
        <f t="shared" si="33"/>
        <v/>
      </c>
      <c r="N282" s="31" t="str">
        <f t="shared" si="34"/>
        <v/>
      </c>
    </row>
    <row r="283" spans="9:14" x14ac:dyDescent="0.25">
      <c r="I283" s="29" t="str">
        <f t="shared" si="29"/>
        <v/>
      </c>
      <c r="J283" s="31" t="str">
        <f t="shared" si="32"/>
        <v/>
      </c>
      <c r="K283" s="31" t="str">
        <f t="shared" si="30"/>
        <v/>
      </c>
      <c r="L283" s="31" t="str">
        <f t="shared" si="31"/>
        <v/>
      </c>
      <c r="M283" s="31" t="str">
        <f t="shared" si="33"/>
        <v/>
      </c>
      <c r="N283" s="31" t="str">
        <f t="shared" si="34"/>
        <v/>
      </c>
    </row>
    <row r="284" spans="9:14" x14ac:dyDescent="0.25">
      <c r="I284" s="29" t="str">
        <f t="shared" si="29"/>
        <v/>
      </c>
      <c r="J284" s="31" t="str">
        <f t="shared" si="32"/>
        <v/>
      </c>
      <c r="K284" s="31" t="str">
        <f t="shared" si="30"/>
        <v/>
      </c>
      <c r="L284" s="31" t="str">
        <f t="shared" si="31"/>
        <v/>
      </c>
      <c r="M284" s="31" t="str">
        <f t="shared" si="33"/>
        <v/>
      </c>
      <c r="N284" s="31" t="str">
        <f t="shared" si="34"/>
        <v/>
      </c>
    </row>
    <row r="285" spans="9:14" x14ac:dyDescent="0.25">
      <c r="I285" s="29" t="str">
        <f t="shared" si="29"/>
        <v/>
      </c>
      <c r="J285" s="31" t="str">
        <f t="shared" si="32"/>
        <v/>
      </c>
      <c r="K285" s="31" t="str">
        <f t="shared" si="30"/>
        <v/>
      </c>
      <c r="L285" s="31" t="str">
        <f t="shared" si="31"/>
        <v/>
      </c>
      <c r="M285" s="31" t="str">
        <f t="shared" si="33"/>
        <v/>
      </c>
      <c r="N285" s="31" t="str">
        <f t="shared" si="34"/>
        <v/>
      </c>
    </row>
    <row r="286" spans="9:14" x14ac:dyDescent="0.25">
      <c r="I286" s="29" t="str">
        <f t="shared" si="29"/>
        <v/>
      </c>
      <c r="J286" s="31" t="str">
        <f t="shared" si="32"/>
        <v/>
      </c>
      <c r="K286" s="31" t="str">
        <f t="shared" si="30"/>
        <v/>
      </c>
      <c r="L286" s="31" t="str">
        <f t="shared" si="31"/>
        <v/>
      </c>
      <c r="M286" s="31" t="str">
        <f t="shared" si="33"/>
        <v/>
      </c>
      <c r="N286" s="31" t="str">
        <f t="shared" si="34"/>
        <v/>
      </c>
    </row>
    <row r="287" spans="9:14" x14ac:dyDescent="0.25">
      <c r="I287" s="29" t="str">
        <f t="shared" si="29"/>
        <v/>
      </c>
      <c r="J287" s="31" t="str">
        <f t="shared" si="32"/>
        <v/>
      </c>
      <c r="K287" s="31" t="str">
        <f t="shared" si="30"/>
        <v/>
      </c>
      <c r="L287" s="31" t="str">
        <f t="shared" si="31"/>
        <v/>
      </c>
      <c r="M287" s="31" t="str">
        <f t="shared" si="33"/>
        <v/>
      </c>
      <c r="N287" s="31" t="str">
        <f t="shared" si="34"/>
        <v/>
      </c>
    </row>
    <row r="288" spans="9:14" x14ac:dyDescent="0.25">
      <c r="I288" s="29" t="str">
        <f t="shared" si="29"/>
        <v/>
      </c>
      <c r="J288" s="31" t="str">
        <f t="shared" si="32"/>
        <v/>
      </c>
      <c r="K288" s="31" t="str">
        <f t="shared" si="30"/>
        <v/>
      </c>
      <c r="L288" s="31" t="str">
        <f t="shared" si="31"/>
        <v/>
      </c>
      <c r="M288" s="31" t="str">
        <f t="shared" si="33"/>
        <v/>
      </c>
      <c r="N288" s="31" t="str">
        <f t="shared" si="34"/>
        <v/>
      </c>
    </row>
    <row r="289" spans="9:14" x14ac:dyDescent="0.25">
      <c r="I289" s="29" t="str">
        <f t="shared" si="29"/>
        <v/>
      </c>
      <c r="J289" s="31" t="str">
        <f t="shared" si="32"/>
        <v/>
      </c>
      <c r="K289" s="31" t="str">
        <f t="shared" si="30"/>
        <v/>
      </c>
      <c r="L289" s="31" t="str">
        <f t="shared" si="31"/>
        <v/>
      </c>
      <c r="M289" s="31" t="str">
        <f t="shared" si="33"/>
        <v/>
      </c>
      <c r="N289" s="31" t="str">
        <f t="shared" si="34"/>
        <v/>
      </c>
    </row>
    <row r="290" spans="9:14" x14ac:dyDescent="0.25">
      <c r="I290" s="29" t="str">
        <f t="shared" si="29"/>
        <v/>
      </c>
      <c r="J290" s="31" t="str">
        <f t="shared" si="32"/>
        <v/>
      </c>
      <c r="K290" s="31" t="str">
        <f t="shared" si="30"/>
        <v/>
      </c>
      <c r="L290" s="31" t="str">
        <f t="shared" si="31"/>
        <v/>
      </c>
      <c r="M290" s="31" t="str">
        <f t="shared" si="33"/>
        <v/>
      </c>
      <c r="N290" s="31" t="str">
        <f t="shared" si="34"/>
        <v/>
      </c>
    </row>
    <row r="291" spans="9:14" x14ac:dyDescent="0.25">
      <c r="I291" s="29" t="str">
        <f t="shared" si="29"/>
        <v/>
      </c>
      <c r="J291" s="31" t="str">
        <f t="shared" si="32"/>
        <v/>
      </c>
      <c r="K291" s="31" t="str">
        <f t="shared" si="30"/>
        <v/>
      </c>
      <c r="L291" s="31" t="str">
        <f t="shared" si="31"/>
        <v/>
      </c>
      <c r="M291" s="31" t="str">
        <f t="shared" si="33"/>
        <v/>
      </c>
      <c r="N291" s="31" t="str">
        <f t="shared" si="34"/>
        <v/>
      </c>
    </row>
    <row r="292" spans="9:14" x14ac:dyDescent="0.25">
      <c r="I292" s="29" t="str">
        <f t="shared" si="29"/>
        <v/>
      </c>
      <c r="J292" s="31" t="str">
        <f t="shared" si="32"/>
        <v/>
      </c>
      <c r="K292" s="31" t="str">
        <f t="shared" si="30"/>
        <v/>
      </c>
      <c r="L292" s="31" t="str">
        <f t="shared" si="31"/>
        <v/>
      </c>
      <c r="M292" s="31" t="str">
        <f t="shared" si="33"/>
        <v/>
      </c>
      <c r="N292" s="31" t="str">
        <f t="shared" si="34"/>
        <v/>
      </c>
    </row>
    <row r="293" spans="9:14" x14ac:dyDescent="0.25">
      <c r="I293" s="29" t="str">
        <f t="shared" si="29"/>
        <v/>
      </c>
      <c r="J293" s="31" t="str">
        <f t="shared" si="32"/>
        <v/>
      </c>
      <c r="K293" s="31" t="str">
        <f t="shared" si="30"/>
        <v/>
      </c>
      <c r="L293" s="31" t="str">
        <f t="shared" si="31"/>
        <v/>
      </c>
      <c r="M293" s="31" t="str">
        <f t="shared" si="33"/>
        <v/>
      </c>
      <c r="N293" s="31" t="str">
        <f t="shared" si="34"/>
        <v/>
      </c>
    </row>
    <row r="294" spans="9:14" x14ac:dyDescent="0.25">
      <c r="I294" s="29" t="str">
        <f t="shared" si="29"/>
        <v/>
      </c>
      <c r="J294" s="31" t="str">
        <f t="shared" si="32"/>
        <v/>
      </c>
      <c r="K294" s="31" t="str">
        <f t="shared" si="30"/>
        <v/>
      </c>
      <c r="L294" s="31" t="str">
        <f t="shared" si="31"/>
        <v/>
      </c>
      <c r="M294" s="31" t="str">
        <f t="shared" si="33"/>
        <v/>
      </c>
      <c r="N294" s="31" t="str">
        <f t="shared" si="34"/>
        <v/>
      </c>
    </row>
    <row r="295" spans="9:14" x14ac:dyDescent="0.25">
      <c r="I295" s="29" t="str">
        <f t="shared" si="29"/>
        <v/>
      </c>
      <c r="J295" s="31" t="str">
        <f t="shared" si="32"/>
        <v/>
      </c>
      <c r="K295" s="31" t="str">
        <f t="shared" si="30"/>
        <v/>
      </c>
      <c r="L295" s="31" t="str">
        <f t="shared" si="31"/>
        <v/>
      </c>
      <c r="M295" s="31" t="str">
        <f t="shared" si="33"/>
        <v/>
      </c>
      <c r="N295" s="31" t="str">
        <f t="shared" si="34"/>
        <v/>
      </c>
    </row>
    <row r="296" spans="9:14" x14ac:dyDescent="0.25">
      <c r="I296" s="29" t="str">
        <f t="shared" si="29"/>
        <v/>
      </c>
      <c r="J296" s="31" t="str">
        <f t="shared" si="32"/>
        <v/>
      </c>
      <c r="K296" s="31" t="str">
        <f t="shared" si="30"/>
        <v/>
      </c>
      <c r="L296" s="31" t="str">
        <f t="shared" si="31"/>
        <v/>
      </c>
      <c r="M296" s="31" t="str">
        <f t="shared" si="33"/>
        <v/>
      </c>
      <c r="N296" s="31" t="str">
        <f t="shared" si="34"/>
        <v/>
      </c>
    </row>
    <row r="297" spans="9:14" x14ac:dyDescent="0.25">
      <c r="I297" s="29" t="str">
        <f t="shared" si="29"/>
        <v/>
      </c>
      <c r="J297" s="31" t="str">
        <f t="shared" si="32"/>
        <v/>
      </c>
      <c r="K297" s="31" t="str">
        <f t="shared" si="30"/>
        <v/>
      </c>
      <c r="L297" s="31" t="str">
        <f t="shared" si="31"/>
        <v/>
      </c>
      <c r="M297" s="31" t="str">
        <f t="shared" si="33"/>
        <v/>
      </c>
      <c r="N297" s="31" t="str">
        <f t="shared" si="34"/>
        <v/>
      </c>
    </row>
    <row r="298" spans="9:14" x14ac:dyDescent="0.25">
      <c r="I298" s="29" t="str">
        <f t="shared" si="29"/>
        <v/>
      </c>
      <c r="J298" s="31" t="str">
        <f t="shared" si="32"/>
        <v/>
      </c>
      <c r="K298" s="31" t="str">
        <f t="shared" si="30"/>
        <v/>
      </c>
      <c r="L298" s="31" t="str">
        <f t="shared" si="31"/>
        <v/>
      </c>
      <c r="M298" s="31" t="str">
        <f t="shared" si="33"/>
        <v/>
      </c>
      <c r="N298" s="31" t="str">
        <f t="shared" si="34"/>
        <v/>
      </c>
    </row>
    <row r="299" spans="9:14" x14ac:dyDescent="0.25">
      <c r="I299" s="29" t="str">
        <f t="shared" si="29"/>
        <v/>
      </c>
      <c r="J299" s="31" t="str">
        <f t="shared" si="32"/>
        <v/>
      </c>
      <c r="K299" s="31" t="str">
        <f t="shared" si="30"/>
        <v/>
      </c>
      <c r="L299" s="31" t="str">
        <f t="shared" si="31"/>
        <v/>
      </c>
      <c r="M299" s="31" t="str">
        <f t="shared" si="33"/>
        <v/>
      </c>
      <c r="N299" s="31" t="str">
        <f t="shared" si="34"/>
        <v/>
      </c>
    </row>
    <row r="300" spans="9:14" x14ac:dyDescent="0.25">
      <c r="I300" s="29" t="str">
        <f t="shared" si="29"/>
        <v/>
      </c>
      <c r="J300" s="31" t="str">
        <f t="shared" si="32"/>
        <v/>
      </c>
      <c r="K300" s="31" t="str">
        <f t="shared" si="30"/>
        <v/>
      </c>
      <c r="L300" s="31" t="str">
        <f t="shared" si="31"/>
        <v/>
      </c>
      <c r="M300" s="31" t="str">
        <f t="shared" si="33"/>
        <v/>
      </c>
      <c r="N300" s="31" t="str">
        <f t="shared" si="34"/>
        <v/>
      </c>
    </row>
    <row r="301" spans="9:14" x14ac:dyDescent="0.25">
      <c r="I301" s="29" t="str">
        <f t="shared" si="29"/>
        <v/>
      </c>
      <c r="J301" s="31" t="str">
        <f t="shared" si="32"/>
        <v/>
      </c>
      <c r="K301" s="31" t="str">
        <f t="shared" si="30"/>
        <v/>
      </c>
      <c r="L301" s="31" t="str">
        <f t="shared" si="31"/>
        <v/>
      </c>
      <c r="M301" s="31" t="str">
        <f t="shared" si="33"/>
        <v/>
      </c>
      <c r="N301" s="31" t="str">
        <f t="shared" si="34"/>
        <v/>
      </c>
    </row>
    <row r="302" spans="9:14" x14ac:dyDescent="0.25">
      <c r="I302" s="29" t="str">
        <f t="shared" si="29"/>
        <v/>
      </c>
      <c r="J302" s="31" t="str">
        <f t="shared" si="32"/>
        <v/>
      </c>
      <c r="K302" s="31" t="str">
        <f t="shared" si="30"/>
        <v/>
      </c>
      <c r="L302" s="31" t="str">
        <f t="shared" si="31"/>
        <v/>
      </c>
      <c r="M302" s="31" t="str">
        <f t="shared" si="33"/>
        <v/>
      </c>
      <c r="N302" s="31" t="str">
        <f t="shared" si="34"/>
        <v/>
      </c>
    </row>
    <row r="303" spans="9:14" x14ac:dyDescent="0.25">
      <c r="I303" s="29" t="str">
        <f t="shared" si="29"/>
        <v/>
      </c>
      <c r="J303" s="31" t="str">
        <f t="shared" si="32"/>
        <v/>
      </c>
      <c r="K303" s="31" t="str">
        <f t="shared" si="30"/>
        <v/>
      </c>
      <c r="L303" s="31" t="str">
        <f t="shared" si="31"/>
        <v/>
      </c>
      <c r="M303" s="31" t="str">
        <f t="shared" si="33"/>
        <v/>
      </c>
      <c r="N303" s="31" t="str">
        <f t="shared" si="34"/>
        <v/>
      </c>
    </row>
    <row r="304" spans="9:14" x14ac:dyDescent="0.25">
      <c r="I304" s="29" t="str">
        <f t="shared" si="29"/>
        <v/>
      </c>
      <c r="J304" s="31" t="str">
        <f t="shared" si="32"/>
        <v/>
      </c>
      <c r="K304" s="31" t="str">
        <f t="shared" si="30"/>
        <v/>
      </c>
      <c r="L304" s="31" t="str">
        <f t="shared" si="31"/>
        <v/>
      </c>
      <c r="M304" s="31" t="str">
        <f t="shared" si="33"/>
        <v/>
      </c>
      <c r="N304" s="31" t="str">
        <f t="shared" si="34"/>
        <v/>
      </c>
    </row>
    <row r="305" spans="9:14" x14ac:dyDescent="0.25">
      <c r="I305" s="29" t="str">
        <f t="shared" si="29"/>
        <v/>
      </c>
      <c r="J305" s="31" t="str">
        <f t="shared" si="32"/>
        <v/>
      </c>
      <c r="K305" s="31" t="str">
        <f t="shared" si="30"/>
        <v/>
      </c>
      <c r="L305" s="31" t="str">
        <f t="shared" si="31"/>
        <v/>
      </c>
      <c r="M305" s="31" t="str">
        <f t="shared" si="33"/>
        <v/>
      </c>
      <c r="N305" s="31" t="str">
        <f t="shared" si="34"/>
        <v/>
      </c>
    </row>
    <row r="306" spans="9:14" x14ac:dyDescent="0.25">
      <c r="I306" s="29" t="str">
        <f t="shared" si="29"/>
        <v/>
      </c>
      <c r="J306" s="31" t="str">
        <f t="shared" si="32"/>
        <v/>
      </c>
      <c r="K306" s="31" t="str">
        <f t="shared" si="30"/>
        <v/>
      </c>
      <c r="L306" s="31" t="str">
        <f t="shared" si="31"/>
        <v/>
      </c>
      <c r="M306" s="31" t="str">
        <f t="shared" si="33"/>
        <v/>
      </c>
      <c r="N306" s="31" t="str">
        <f t="shared" si="34"/>
        <v/>
      </c>
    </row>
    <row r="307" spans="9:14" x14ac:dyDescent="0.25">
      <c r="I307" s="29" t="str">
        <f t="shared" si="29"/>
        <v/>
      </c>
      <c r="J307" s="31" t="str">
        <f t="shared" si="32"/>
        <v/>
      </c>
      <c r="K307" s="31" t="str">
        <f t="shared" si="30"/>
        <v/>
      </c>
      <c r="L307" s="31" t="str">
        <f t="shared" si="31"/>
        <v/>
      </c>
      <c r="M307" s="31" t="str">
        <f t="shared" si="33"/>
        <v/>
      </c>
      <c r="N307" s="31" t="str">
        <f t="shared" si="34"/>
        <v/>
      </c>
    </row>
    <row r="308" spans="9:14" x14ac:dyDescent="0.25">
      <c r="I308" s="29" t="str">
        <f t="shared" si="29"/>
        <v/>
      </c>
      <c r="J308" s="31" t="str">
        <f t="shared" si="32"/>
        <v/>
      </c>
      <c r="K308" s="31" t="str">
        <f t="shared" si="30"/>
        <v/>
      </c>
      <c r="L308" s="31" t="str">
        <f t="shared" si="31"/>
        <v/>
      </c>
      <c r="M308" s="31" t="str">
        <f t="shared" si="33"/>
        <v/>
      </c>
      <c r="N308" s="31" t="str">
        <f t="shared" si="34"/>
        <v/>
      </c>
    </row>
    <row r="309" spans="9:14" x14ac:dyDescent="0.25">
      <c r="I309" s="29" t="str">
        <f t="shared" si="29"/>
        <v/>
      </c>
      <c r="J309" s="31" t="str">
        <f t="shared" si="32"/>
        <v/>
      </c>
      <c r="K309" s="31" t="str">
        <f t="shared" si="30"/>
        <v/>
      </c>
      <c r="L309" s="31" t="str">
        <f t="shared" si="31"/>
        <v/>
      </c>
      <c r="M309" s="31" t="str">
        <f t="shared" si="33"/>
        <v/>
      </c>
      <c r="N309" s="31" t="str">
        <f t="shared" si="34"/>
        <v/>
      </c>
    </row>
    <row r="310" spans="9:14" x14ac:dyDescent="0.25">
      <c r="I310" s="29" t="str">
        <f t="shared" si="29"/>
        <v/>
      </c>
      <c r="J310" s="31" t="str">
        <f t="shared" si="32"/>
        <v/>
      </c>
      <c r="K310" s="31" t="str">
        <f t="shared" si="30"/>
        <v/>
      </c>
      <c r="L310" s="31" t="str">
        <f t="shared" si="31"/>
        <v/>
      </c>
      <c r="M310" s="31" t="str">
        <f t="shared" si="33"/>
        <v/>
      </c>
      <c r="N310" s="31" t="str">
        <f t="shared" si="34"/>
        <v/>
      </c>
    </row>
    <row r="311" spans="9:14" x14ac:dyDescent="0.25">
      <c r="I311" s="29" t="str">
        <f t="shared" si="29"/>
        <v/>
      </c>
      <c r="J311" s="31" t="str">
        <f t="shared" si="32"/>
        <v/>
      </c>
      <c r="K311" s="31" t="str">
        <f t="shared" si="30"/>
        <v/>
      </c>
      <c r="L311" s="31" t="str">
        <f t="shared" si="31"/>
        <v/>
      </c>
      <c r="M311" s="31" t="str">
        <f t="shared" si="33"/>
        <v/>
      </c>
      <c r="N311" s="31" t="str">
        <f t="shared" si="34"/>
        <v/>
      </c>
    </row>
    <row r="312" spans="9:14" x14ac:dyDescent="0.25">
      <c r="I312" s="29" t="str">
        <f t="shared" si="29"/>
        <v/>
      </c>
      <c r="J312" s="31" t="str">
        <f t="shared" si="32"/>
        <v/>
      </c>
      <c r="K312" s="31" t="str">
        <f t="shared" si="30"/>
        <v/>
      </c>
      <c r="L312" s="31" t="str">
        <f t="shared" si="31"/>
        <v/>
      </c>
      <c r="M312" s="31" t="str">
        <f t="shared" si="33"/>
        <v/>
      </c>
      <c r="N312" s="31" t="str">
        <f t="shared" si="34"/>
        <v/>
      </c>
    </row>
    <row r="313" spans="9:14" x14ac:dyDescent="0.25">
      <c r="I313" s="29" t="str">
        <f t="shared" si="29"/>
        <v/>
      </c>
      <c r="J313" s="31" t="str">
        <f t="shared" si="32"/>
        <v/>
      </c>
      <c r="K313" s="31" t="str">
        <f t="shared" si="30"/>
        <v/>
      </c>
      <c r="L313" s="31" t="str">
        <f t="shared" si="31"/>
        <v/>
      </c>
      <c r="M313" s="31" t="str">
        <f t="shared" si="33"/>
        <v/>
      </c>
      <c r="N313" s="31" t="str">
        <f t="shared" si="34"/>
        <v/>
      </c>
    </row>
    <row r="314" spans="9:14" x14ac:dyDescent="0.25">
      <c r="I314" s="29" t="str">
        <f t="shared" si="29"/>
        <v/>
      </c>
      <c r="J314" s="31" t="str">
        <f t="shared" si="32"/>
        <v/>
      </c>
      <c r="K314" s="31" t="str">
        <f t="shared" si="30"/>
        <v/>
      </c>
      <c r="L314" s="31" t="str">
        <f t="shared" si="31"/>
        <v/>
      </c>
      <c r="M314" s="31" t="str">
        <f t="shared" si="33"/>
        <v/>
      </c>
      <c r="N314" s="31" t="str">
        <f t="shared" si="34"/>
        <v/>
      </c>
    </row>
    <row r="315" spans="9:14" x14ac:dyDescent="0.25">
      <c r="I315" s="29" t="str">
        <f t="shared" si="29"/>
        <v/>
      </c>
      <c r="J315" s="31" t="str">
        <f t="shared" si="32"/>
        <v/>
      </c>
      <c r="K315" s="31" t="str">
        <f t="shared" si="30"/>
        <v/>
      </c>
      <c r="L315" s="31" t="str">
        <f t="shared" si="31"/>
        <v/>
      </c>
      <c r="M315" s="31" t="str">
        <f t="shared" si="33"/>
        <v/>
      </c>
      <c r="N315" s="31" t="str">
        <f t="shared" si="34"/>
        <v/>
      </c>
    </row>
    <row r="316" spans="9:14" x14ac:dyDescent="0.25">
      <c r="I316" s="29" t="str">
        <f t="shared" si="29"/>
        <v/>
      </c>
      <c r="J316" s="31" t="str">
        <f t="shared" si="32"/>
        <v/>
      </c>
      <c r="K316" s="31" t="str">
        <f t="shared" si="30"/>
        <v/>
      </c>
      <c r="L316" s="31" t="str">
        <f t="shared" si="31"/>
        <v/>
      </c>
      <c r="M316" s="31" t="str">
        <f t="shared" si="33"/>
        <v/>
      </c>
      <c r="N316" s="31" t="str">
        <f t="shared" si="34"/>
        <v/>
      </c>
    </row>
    <row r="317" spans="9:14" x14ac:dyDescent="0.25">
      <c r="I317" s="29" t="str">
        <f t="shared" si="29"/>
        <v/>
      </c>
      <c r="J317" s="31" t="str">
        <f t="shared" si="32"/>
        <v/>
      </c>
      <c r="K317" s="31" t="str">
        <f t="shared" si="30"/>
        <v/>
      </c>
      <c r="L317" s="31" t="str">
        <f t="shared" si="31"/>
        <v/>
      </c>
      <c r="M317" s="31" t="str">
        <f t="shared" si="33"/>
        <v/>
      </c>
      <c r="N317" s="31" t="str">
        <f t="shared" si="34"/>
        <v/>
      </c>
    </row>
    <row r="318" spans="9:14" x14ac:dyDescent="0.25">
      <c r="I318" s="29" t="str">
        <f t="shared" si="29"/>
        <v/>
      </c>
      <c r="J318" s="31" t="str">
        <f t="shared" si="32"/>
        <v/>
      </c>
      <c r="K318" s="31" t="str">
        <f t="shared" si="30"/>
        <v/>
      </c>
      <c r="L318" s="31" t="str">
        <f t="shared" si="31"/>
        <v/>
      </c>
      <c r="M318" s="31" t="str">
        <f t="shared" si="33"/>
        <v/>
      </c>
      <c r="N318" s="31" t="str">
        <f t="shared" si="34"/>
        <v/>
      </c>
    </row>
    <row r="319" spans="9:14" x14ac:dyDescent="0.25">
      <c r="I319" s="29" t="str">
        <f t="shared" si="29"/>
        <v/>
      </c>
      <c r="J319" s="31" t="str">
        <f t="shared" si="32"/>
        <v/>
      </c>
      <c r="K319" s="31" t="str">
        <f t="shared" si="30"/>
        <v/>
      </c>
      <c r="L319" s="31" t="str">
        <f t="shared" si="31"/>
        <v/>
      </c>
      <c r="M319" s="31" t="str">
        <f t="shared" si="33"/>
        <v/>
      </c>
      <c r="N319" s="31" t="str">
        <f t="shared" si="34"/>
        <v/>
      </c>
    </row>
    <row r="320" spans="9:14" x14ac:dyDescent="0.25">
      <c r="I320" s="29" t="str">
        <f t="shared" si="29"/>
        <v/>
      </c>
      <c r="J320" s="31" t="str">
        <f t="shared" si="32"/>
        <v/>
      </c>
      <c r="K320" s="31" t="str">
        <f t="shared" si="30"/>
        <v/>
      </c>
      <c r="L320" s="31" t="str">
        <f t="shared" si="31"/>
        <v/>
      </c>
      <c r="M320" s="31" t="str">
        <f t="shared" si="33"/>
        <v/>
      </c>
      <c r="N320" s="31" t="str">
        <f t="shared" si="34"/>
        <v/>
      </c>
    </row>
    <row r="321" spans="9:14" x14ac:dyDescent="0.25">
      <c r="I321" s="29" t="str">
        <f t="shared" si="29"/>
        <v/>
      </c>
      <c r="J321" s="31" t="str">
        <f t="shared" si="32"/>
        <v/>
      </c>
      <c r="K321" s="31" t="str">
        <f t="shared" si="30"/>
        <v/>
      </c>
      <c r="L321" s="31" t="str">
        <f t="shared" si="31"/>
        <v/>
      </c>
      <c r="M321" s="31" t="str">
        <f t="shared" si="33"/>
        <v/>
      </c>
      <c r="N321" s="31" t="str">
        <f t="shared" si="34"/>
        <v/>
      </c>
    </row>
    <row r="322" spans="9:14" x14ac:dyDescent="0.25">
      <c r="I322" s="29" t="str">
        <f t="shared" si="29"/>
        <v/>
      </c>
      <c r="J322" s="31" t="str">
        <f t="shared" si="32"/>
        <v/>
      </c>
      <c r="K322" s="31" t="str">
        <f t="shared" si="30"/>
        <v/>
      </c>
      <c r="L322" s="31" t="str">
        <f t="shared" si="31"/>
        <v/>
      </c>
      <c r="M322" s="31" t="str">
        <f t="shared" si="33"/>
        <v/>
      </c>
      <c r="N322" s="31" t="str">
        <f t="shared" si="34"/>
        <v/>
      </c>
    </row>
    <row r="323" spans="9:14" x14ac:dyDescent="0.25">
      <c r="I323" s="29" t="str">
        <f t="shared" si="29"/>
        <v/>
      </c>
      <c r="J323" s="31" t="str">
        <f t="shared" si="32"/>
        <v/>
      </c>
      <c r="K323" s="31" t="str">
        <f t="shared" si="30"/>
        <v/>
      </c>
      <c r="L323" s="31" t="str">
        <f t="shared" si="31"/>
        <v/>
      </c>
      <c r="M323" s="31" t="str">
        <f t="shared" si="33"/>
        <v/>
      </c>
      <c r="N323" s="31" t="str">
        <f t="shared" si="34"/>
        <v/>
      </c>
    </row>
    <row r="324" spans="9:14" x14ac:dyDescent="0.25">
      <c r="I324" s="29" t="str">
        <f t="shared" si="29"/>
        <v/>
      </c>
      <c r="J324" s="31" t="str">
        <f t="shared" si="32"/>
        <v/>
      </c>
      <c r="K324" s="31" t="str">
        <f t="shared" si="30"/>
        <v/>
      </c>
      <c r="L324" s="31" t="str">
        <f t="shared" si="31"/>
        <v/>
      </c>
      <c r="M324" s="31" t="str">
        <f t="shared" si="33"/>
        <v/>
      </c>
      <c r="N324" s="31" t="str">
        <f t="shared" si="34"/>
        <v/>
      </c>
    </row>
    <row r="325" spans="9:14" x14ac:dyDescent="0.25">
      <c r="I325" s="29" t="str">
        <f t="shared" si="29"/>
        <v/>
      </c>
      <c r="J325" s="31" t="str">
        <f t="shared" si="32"/>
        <v/>
      </c>
      <c r="K325" s="31" t="str">
        <f t="shared" si="30"/>
        <v/>
      </c>
      <c r="L325" s="31" t="str">
        <f t="shared" si="31"/>
        <v/>
      </c>
      <c r="M325" s="31" t="str">
        <f t="shared" si="33"/>
        <v/>
      </c>
      <c r="N325" s="31" t="str">
        <f t="shared" si="34"/>
        <v/>
      </c>
    </row>
    <row r="326" spans="9:14" x14ac:dyDescent="0.25">
      <c r="I326" s="29" t="str">
        <f t="shared" si="29"/>
        <v/>
      </c>
      <c r="J326" s="31" t="str">
        <f t="shared" si="32"/>
        <v/>
      </c>
      <c r="K326" s="31" t="str">
        <f t="shared" si="30"/>
        <v/>
      </c>
      <c r="L326" s="31" t="str">
        <f t="shared" si="31"/>
        <v/>
      </c>
      <c r="M326" s="31" t="str">
        <f t="shared" si="33"/>
        <v/>
      </c>
      <c r="N326" s="31" t="str">
        <f t="shared" si="34"/>
        <v/>
      </c>
    </row>
    <row r="327" spans="9:14" x14ac:dyDescent="0.25">
      <c r="I327" s="29" t="str">
        <f t="shared" si="29"/>
        <v/>
      </c>
      <c r="J327" s="31" t="str">
        <f t="shared" si="32"/>
        <v/>
      </c>
      <c r="K327" s="31" t="str">
        <f t="shared" si="30"/>
        <v/>
      </c>
      <c r="L327" s="31" t="str">
        <f t="shared" si="31"/>
        <v/>
      </c>
      <c r="M327" s="31" t="str">
        <f t="shared" si="33"/>
        <v/>
      </c>
      <c r="N327" s="31" t="str">
        <f t="shared" si="34"/>
        <v/>
      </c>
    </row>
    <row r="328" spans="9:14" x14ac:dyDescent="0.25">
      <c r="I328" s="29" t="str">
        <f t="shared" si="29"/>
        <v/>
      </c>
      <c r="J328" s="31" t="str">
        <f t="shared" si="32"/>
        <v/>
      </c>
      <c r="K328" s="31" t="str">
        <f t="shared" si="30"/>
        <v/>
      </c>
      <c r="L328" s="31" t="str">
        <f t="shared" si="31"/>
        <v/>
      </c>
      <c r="M328" s="31" t="str">
        <f t="shared" si="33"/>
        <v/>
      </c>
      <c r="N328" s="31" t="str">
        <f t="shared" si="34"/>
        <v/>
      </c>
    </row>
    <row r="329" spans="9:14" x14ac:dyDescent="0.25">
      <c r="I329" s="29" t="str">
        <f t="shared" si="29"/>
        <v/>
      </c>
      <c r="J329" s="31" t="str">
        <f t="shared" si="32"/>
        <v/>
      </c>
      <c r="K329" s="31" t="str">
        <f t="shared" si="30"/>
        <v/>
      </c>
      <c r="L329" s="31" t="str">
        <f t="shared" si="31"/>
        <v/>
      </c>
      <c r="M329" s="31" t="str">
        <f t="shared" si="33"/>
        <v/>
      </c>
      <c r="N329" s="31" t="str">
        <f t="shared" si="34"/>
        <v/>
      </c>
    </row>
    <row r="330" spans="9:14" x14ac:dyDescent="0.25">
      <c r="I330" s="29" t="str">
        <f t="shared" si="29"/>
        <v/>
      </c>
      <c r="J330" s="31" t="str">
        <f t="shared" si="32"/>
        <v/>
      </c>
      <c r="K330" s="31" t="str">
        <f t="shared" si="30"/>
        <v/>
      </c>
      <c r="L330" s="31" t="str">
        <f t="shared" si="31"/>
        <v/>
      </c>
      <c r="M330" s="31" t="str">
        <f t="shared" si="33"/>
        <v/>
      </c>
      <c r="N330" s="31" t="str">
        <f t="shared" si="34"/>
        <v/>
      </c>
    </row>
    <row r="331" spans="9:14" x14ac:dyDescent="0.25">
      <c r="I331" s="29" t="str">
        <f t="shared" si="29"/>
        <v/>
      </c>
      <c r="J331" s="31" t="str">
        <f t="shared" si="32"/>
        <v/>
      </c>
      <c r="K331" s="31" t="str">
        <f t="shared" si="30"/>
        <v/>
      </c>
      <c r="L331" s="31" t="str">
        <f t="shared" si="31"/>
        <v/>
      </c>
      <c r="M331" s="31" t="str">
        <f t="shared" si="33"/>
        <v/>
      </c>
      <c r="N331" s="31" t="str">
        <f t="shared" si="34"/>
        <v/>
      </c>
    </row>
    <row r="332" spans="9:14" x14ac:dyDescent="0.25">
      <c r="I332" s="29" t="str">
        <f t="shared" ref="I332:I370" si="35">IF(OR(I331=$G$5,I331=""),"",I331+1)</f>
        <v/>
      </c>
      <c r="J332" s="31" t="str">
        <f t="shared" si="32"/>
        <v/>
      </c>
      <c r="K332" s="31" t="str">
        <f t="shared" ref="K332:K370" si="36">IF(I332&lt;&gt;"",M332-L332,"")</f>
        <v/>
      </c>
      <c r="L332" s="31" t="str">
        <f t="shared" ref="L332:L370" si="37">IF(I332&lt;&gt;"",J331*$G$4/12/100,"")</f>
        <v/>
      </c>
      <c r="M332" s="31" t="str">
        <f t="shared" si="33"/>
        <v/>
      </c>
      <c r="N332" s="31" t="str">
        <f t="shared" si="34"/>
        <v/>
      </c>
    </row>
    <row r="333" spans="9:14" x14ac:dyDescent="0.25">
      <c r="I333" s="29" t="str">
        <f t="shared" si="35"/>
        <v/>
      </c>
      <c r="J333" s="31" t="str">
        <f t="shared" ref="J333:J370" si="38">IF(I333&lt;&gt;"",J332-K333,"")</f>
        <v/>
      </c>
      <c r="K333" s="31" t="str">
        <f t="shared" si="36"/>
        <v/>
      </c>
      <c r="L333" s="31" t="str">
        <f t="shared" si="37"/>
        <v/>
      </c>
      <c r="M333" s="31" t="str">
        <f t="shared" ref="M333:M370" si="39">IF(I333&lt;&gt;"",M332,"")</f>
        <v/>
      </c>
      <c r="N333" s="31" t="str">
        <f t="shared" ref="N333:N370" si="40">IF(I333&lt;&gt;"",L333+N332,"")</f>
        <v/>
      </c>
    </row>
    <row r="334" spans="9:14" x14ac:dyDescent="0.25">
      <c r="I334" s="29" t="str">
        <f t="shared" si="35"/>
        <v/>
      </c>
      <c r="J334" s="31" t="str">
        <f t="shared" si="38"/>
        <v/>
      </c>
      <c r="K334" s="31" t="str">
        <f t="shared" si="36"/>
        <v/>
      </c>
      <c r="L334" s="31" t="str">
        <f t="shared" si="37"/>
        <v/>
      </c>
      <c r="M334" s="31" t="str">
        <f t="shared" si="39"/>
        <v/>
      </c>
      <c r="N334" s="31" t="str">
        <f t="shared" si="40"/>
        <v/>
      </c>
    </row>
    <row r="335" spans="9:14" x14ac:dyDescent="0.25">
      <c r="I335" s="29" t="str">
        <f t="shared" si="35"/>
        <v/>
      </c>
      <c r="J335" s="31" t="str">
        <f t="shared" si="38"/>
        <v/>
      </c>
      <c r="K335" s="31" t="str">
        <f t="shared" si="36"/>
        <v/>
      </c>
      <c r="L335" s="31" t="str">
        <f t="shared" si="37"/>
        <v/>
      </c>
      <c r="M335" s="31" t="str">
        <f t="shared" si="39"/>
        <v/>
      </c>
      <c r="N335" s="31" t="str">
        <f t="shared" si="40"/>
        <v/>
      </c>
    </row>
    <row r="336" spans="9:14" x14ac:dyDescent="0.25">
      <c r="I336" s="29" t="str">
        <f t="shared" si="35"/>
        <v/>
      </c>
      <c r="J336" s="31" t="str">
        <f t="shared" si="38"/>
        <v/>
      </c>
      <c r="K336" s="31" t="str">
        <f t="shared" si="36"/>
        <v/>
      </c>
      <c r="L336" s="31" t="str">
        <f t="shared" si="37"/>
        <v/>
      </c>
      <c r="M336" s="31" t="str">
        <f t="shared" si="39"/>
        <v/>
      </c>
      <c r="N336" s="31" t="str">
        <f t="shared" si="40"/>
        <v/>
      </c>
    </row>
    <row r="337" spans="9:14" x14ac:dyDescent="0.25">
      <c r="I337" s="29" t="str">
        <f t="shared" si="35"/>
        <v/>
      </c>
      <c r="J337" s="31" t="str">
        <f t="shared" si="38"/>
        <v/>
      </c>
      <c r="K337" s="31" t="str">
        <f t="shared" si="36"/>
        <v/>
      </c>
      <c r="L337" s="31" t="str">
        <f t="shared" si="37"/>
        <v/>
      </c>
      <c r="M337" s="31" t="str">
        <f t="shared" si="39"/>
        <v/>
      </c>
      <c r="N337" s="31" t="str">
        <f t="shared" si="40"/>
        <v/>
      </c>
    </row>
    <row r="338" spans="9:14" x14ac:dyDescent="0.25">
      <c r="I338" s="29" t="str">
        <f t="shared" si="35"/>
        <v/>
      </c>
      <c r="J338" s="31" t="str">
        <f t="shared" si="38"/>
        <v/>
      </c>
      <c r="K338" s="31" t="str">
        <f t="shared" si="36"/>
        <v/>
      </c>
      <c r="L338" s="31" t="str">
        <f t="shared" si="37"/>
        <v/>
      </c>
      <c r="M338" s="31" t="str">
        <f t="shared" si="39"/>
        <v/>
      </c>
      <c r="N338" s="31" t="str">
        <f t="shared" si="40"/>
        <v/>
      </c>
    </row>
    <row r="339" spans="9:14" x14ac:dyDescent="0.25">
      <c r="I339" s="29" t="str">
        <f t="shared" si="35"/>
        <v/>
      </c>
      <c r="J339" s="31" t="str">
        <f t="shared" si="38"/>
        <v/>
      </c>
      <c r="K339" s="31" t="str">
        <f t="shared" si="36"/>
        <v/>
      </c>
      <c r="L339" s="31" t="str">
        <f t="shared" si="37"/>
        <v/>
      </c>
      <c r="M339" s="31" t="str">
        <f t="shared" si="39"/>
        <v/>
      </c>
      <c r="N339" s="31" t="str">
        <f t="shared" si="40"/>
        <v/>
      </c>
    </row>
    <row r="340" spans="9:14" x14ac:dyDescent="0.25">
      <c r="I340" s="29" t="str">
        <f t="shared" si="35"/>
        <v/>
      </c>
      <c r="J340" s="31" t="str">
        <f t="shared" si="38"/>
        <v/>
      </c>
      <c r="K340" s="31" t="str">
        <f t="shared" si="36"/>
        <v/>
      </c>
      <c r="L340" s="31" t="str">
        <f t="shared" si="37"/>
        <v/>
      </c>
      <c r="M340" s="31" t="str">
        <f t="shared" si="39"/>
        <v/>
      </c>
      <c r="N340" s="31" t="str">
        <f t="shared" si="40"/>
        <v/>
      </c>
    </row>
    <row r="341" spans="9:14" x14ac:dyDescent="0.25">
      <c r="I341" s="29" t="str">
        <f t="shared" si="35"/>
        <v/>
      </c>
      <c r="J341" s="31" t="str">
        <f t="shared" si="38"/>
        <v/>
      </c>
      <c r="K341" s="31" t="str">
        <f t="shared" si="36"/>
        <v/>
      </c>
      <c r="L341" s="31" t="str">
        <f t="shared" si="37"/>
        <v/>
      </c>
      <c r="M341" s="31" t="str">
        <f t="shared" si="39"/>
        <v/>
      </c>
      <c r="N341" s="31" t="str">
        <f t="shared" si="40"/>
        <v/>
      </c>
    </row>
    <row r="342" spans="9:14" x14ac:dyDescent="0.25">
      <c r="I342" s="29" t="str">
        <f t="shared" si="35"/>
        <v/>
      </c>
      <c r="J342" s="31" t="str">
        <f t="shared" si="38"/>
        <v/>
      </c>
      <c r="K342" s="31" t="str">
        <f t="shared" si="36"/>
        <v/>
      </c>
      <c r="L342" s="31" t="str">
        <f t="shared" si="37"/>
        <v/>
      </c>
      <c r="M342" s="31" t="str">
        <f t="shared" si="39"/>
        <v/>
      </c>
      <c r="N342" s="31" t="str">
        <f t="shared" si="40"/>
        <v/>
      </c>
    </row>
    <row r="343" spans="9:14" x14ac:dyDescent="0.25">
      <c r="I343" s="29" t="str">
        <f t="shared" si="35"/>
        <v/>
      </c>
      <c r="J343" s="31" t="str">
        <f t="shared" si="38"/>
        <v/>
      </c>
      <c r="K343" s="31" t="str">
        <f t="shared" si="36"/>
        <v/>
      </c>
      <c r="L343" s="31" t="str">
        <f t="shared" si="37"/>
        <v/>
      </c>
      <c r="M343" s="31" t="str">
        <f t="shared" si="39"/>
        <v/>
      </c>
      <c r="N343" s="31" t="str">
        <f t="shared" si="40"/>
        <v/>
      </c>
    </row>
    <row r="344" spans="9:14" x14ac:dyDescent="0.25">
      <c r="I344" s="29" t="str">
        <f t="shared" si="35"/>
        <v/>
      </c>
      <c r="J344" s="31" t="str">
        <f t="shared" si="38"/>
        <v/>
      </c>
      <c r="K344" s="31" t="str">
        <f t="shared" si="36"/>
        <v/>
      </c>
      <c r="L344" s="31" t="str">
        <f t="shared" si="37"/>
        <v/>
      </c>
      <c r="M344" s="31" t="str">
        <f t="shared" si="39"/>
        <v/>
      </c>
      <c r="N344" s="31" t="str">
        <f t="shared" si="40"/>
        <v/>
      </c>
    </row>
    <row r="345" spans="9:14" x14ac:dyDescent="0.25">
      <c r="I345" s="29" t="str">
        <f t="shared" si="35"/>
        <v/>
      </c>
      <c r="J345" s="31" t="str">
        <f t="shared" si="38"/>
        <v/>
      </c>
      <c r="K345" s="31" t="str">
        <f t="shared" si="36"/>
        <v/>
      </c>
      <c r="L345" s="31" t="str">
        <f t="shared" si="37"/>
        <v/>
      </c>
      <c r="M345" s="31" t="str">
        <f t="shared" si="39"/>
        <v/>
      </c>
      <c r="N345" s="31" t="str">
        <f t="shared" si="40"/>
        <v/>
      </c>
    </row>
    <row r="346" spans="9:14" x14ac:dyDescent="0.25">
      <c r="I346" s="29" t="str">
        <f t="shared" si="35"/>
        <v/>
      </c>
      <c r="J346" s="31" t="str">
        <f t="shared" si="38"/>
        <v/>
      </c>
      <c r="K346" s="31" t="str">
        <f t="shared" si="36"/>
        <v/>
      </c>
      <c r="L346" s="31" t="str">
        <f t="shared" si="37"/>
        <v/>
      </c>
      <c r="M346" s="31" t="str">
        <f t="shared" si="39"/>
        <v/>
      </c>
      <c r="N346" s="31" t="str">
        <f t="shared" si="40"/>
        <v/>
      </c>
    </row>
    <row r="347" spans="9:14" x14ac:dyDescent="0.25">
      <c r="I347" s="29" t="str">
        <f t="shared" si="35"/>
        <v/>
      </c>
      <c r="J347" s="31" t="str">
        <f t="shared" si="38"/>
        <v/>
      </c>
      <c r="K347" s="31" t="str">
        <f t="shared" si="36"/>
        <v/>
      </c>
      <c r="L347" s="31" t="str">
        <f t="shared" si="37"/>
        <v/>
      </c>
      <c r="M347" s="31" t="str">
        <f t="shared" si="39"/>
        <v/>
      </c>
      <c r="N347" s="31" t="str">
        <f t="shared" si="40"/>
        <v/>
      </c>
    </row>
    <row r="348" spans="9:14" x14ac:dyDescent="0.25">
      <c r="I348" s="29" t="str">
        <f t="shared" si="35"/>
        <v/>
      </c>
      <c r="J348" s="31" t="str">
        <f t="shared" si="38"/>
        <v/>
      </c>
      <c r="K348" s="31" t="str">
        <f t="shared" si="36"/>
        <v/>
      </c>
      <c r="L348" s="31" t="str">
        <f t="shared" si="37"/>
        <v/>
      </c>
      <c r="M348" s="31" t="str">
        <f t="shared" si="39"/>
        <v/>
      </c>
      <c r="N348" s="31" t="str">
        <f t="shared" si="40"/>
        <v/>
      </c>
    </row>
    <row r="349" spans="9:14" x14ac:dyDescent="0.25">
      <c r="I349" s="29" t="str">
        <f t="shared" si="35"/>
        <v/>
      </c>
      <c r="J349" s="31" t="str">
        <f t="shared" si="38"/>
        <v/>
      </c>
      <c r="K349" s="31" t="str">
        <f t="shared" si="36"/>
        <v/>
      </c>
      <c r="L349" s="31" t="str">
        <f t="shared" si="37"/>
        <v/>
      </c>
      <c r="M349" s="31" t="str">
        <f t="shared" si="39"/>
        <v/>
      </c>
      <c r="N349" s="31" t="str">
        <f t="shared" si="40"/>
        <v/>
      </c>
    </row>
    <row r="350" spans="9:14" x14ac:dyDescent="0.25">
      <c r="I350" s="29" t="str">
        <f t="shared" si="35"/>
        <v/>
      </c>
      <c r="J350" s="31" t="str">
        <f t="shared" si="38"/>
        <v/>
      </c>
      <c r="K350" s="31" t="str">
        <f t="shared" si="36"/>
        <v/>
      </c>
      <c r="L350" s="31" t="str">
        <f t="shared" si="37"/>
        <v/>
      </c>
      <c r="M350" s="31" t="str">
        <f t="shared" si="39"/>
        <v/>
      </c>
      <c r="N350" s="31" t="str">
        <f t="shared" si="40"/>
        <v/>
      </c>
    </row>
    <row r="351" spans="9:14" x14ac:dyDescent="0.25">
      <c r="I351" s="29" t="str">
        <f t="shared" si="35"/>
        <v/>
      </c>
      <c r="J351" s="31" t="str">
        <f t="shared" si="38"/>
        <v/>
      </c>
      <c r="K351" s="31" t="str">
        <f t="shared" si="36"/>
        <v/>
      </c>
      <c r="L351" s="31" t="str">
        <f t="shared" si="37"/>
        <v/>
      </c>
      <c r="M351" s="31" t="str">
        <f t="shared" si="39"/>
        <v/>
      </c>
      <c r="N351" s="31" t="str">
        <f t="shared" si="40"/>
        <v/>
      </c>
    </row>
    <row r="352" spans="9:14" x14ac:dyDescent="0.25">
      <c r="I352" s="29" t="str">
        <f t="shared" si="35"/>
        <v/>
      </c>
      <c r="J352" s="31" t="str">
        <f t="shared" si="38"/>
        <v/>
      </c>
      <c r="K352" s="31" t="str">
        <f t="shared" si="36"/>
        <v/>
      </c>
      <c r="L352" s="31" t="str">
        <f t="shared" si="37"/>
        <v/>
      </c>
      <c r="M352" s="31" t="str">
        <f t="shared" si="39"/>
        <v/>
      </c>
      <c r="N352" s="31" t="str">
        <f t="shared" si="40"/>
        <v/>
      </c>
    </row>
    <row r="353" spans="9:14" x14ac:dyDescent="0.25">
      <c r="I353" s="29" t="str">
        <f t="shared" si="35"/>
        <v/>
      </c>
      <c r="J353" s="31" t="str">
        <f t="shared" si="38"/>
        <v/>
      </c>
      <c r="K353" s="31" t="str">
        <f t="shared" si="36"/>
        <v/>
      </c>
      <c r="L353" s="31" t="str">
        <f t="shared" si="37"/>
        <v/>
      </c>
      <c r="M353" s="31" t="str">
        <f t="shared" si="39"/>
        <v/>
      </c>
      <c r="N353" s="31" t="str">
        <f t="shared" si="40"/>
        <v/>
      </c>
    </row>
    <row r="354" spans="9:14" x14ac:dyDescent="0.25">
      <c r="I354" s="29" t="str">
        <f t="shared" si="35"/>
        <v/>
      </c>
      <c r="J354" s="31" t="str">
        <f t="shared" si="38"/>
        <v/>
      </c>
      <c r="K354" s="31" t="str">
        <f t="shared" si="36"/>
        <v/>
      </c>
      <c r="L354" s="31" t="str">
        <f t="shared" si="37"/>
        <v/>
      </c>
      <c r="M354" s="31" t="str">
        <f t="shared" si="39"/>
        <v/>
      </c>
      <c r="N354" s="31" t="str">
        <f t="shared" si="40"/>
        <v/>
      </c>
    </row>
    <row r="355" spans="9:14" x14ac:dyDescent="0.25">
      <c r="I355" s="29" t="str">
        <f t="shared" si="35"/>
        <v/>
      </c>
      <c r="J355" s="31" t="str">
        <f t="shared" si="38"/>
        <v/>
      </c>
      <c r="K355" s="31" t="str">
        <f t="shared" si="36"/>
        <v/>
      </c>
      <c r="L355" s="31" t="str">
        <f t="shared" si="37"/>
        <v/>
      </c>
      <c r="M355" s="31" t="str">
        <f t="shared" si="39"/>
        <v/>
      </c>
      <c r="N355" s="31" t="str">
        <f t="shared" si="40"/>
        <v/>
      </c>
    </row>
    <row r="356" spans="9:14" x14ac:dyDescent="0.25">
      <c r="I356" s="29" t="str">
        <f t="shared" si="35"/>
        <v/>
      </c>
      <c r="J356" s="31" t="str">
        <f t="shared" si="38"/>
        <v/>
      </c>
      <c r="K356" s="31" t="str">
        <f t="shared" si="36"/>
        <v/>
      </c>
      <c r="L356" s="31" t="str">
        <f t="shared" si="37"/>
        <v/>
      </c>
      <c r="M356" s="31" t="str">
        <f t="shared" si="39"/>
        <v/>
      </c>
      <c r="N356" s="31" t="str">
        <f t="shared" si="40"/>
        <v/>
      </c>
    </row>
    <row r="357" spans="9:14" x14ac:dyDescent="0.25">
      <c r="I357" s="29" t="str">
        <f t="shared" si="35"/>
        <v/>
      </c>
      <c r="J357" s="31" t="str">
        <f t="shared" si="38"/>
        <v/>
      </c>
      <c r="K357" s="31" t="str">
        <f t="shared" si="36"/>
        <v/>
      </c>
      <c r="L357" s="31" t="str">
        <f t="shared" si="37"/>
        <v/>
      </c>
      <c r="M357" s="31" t="str">
        <f t="shared" si="39"/>
        <v/>
      </c>
      <c r="N357" s="31" t="str">
        <f t="shared" si="40"/>
        <v/>
      </c>
    </row>
    <row r="358" spans="9:14" x14ac:dyDescent="0.25">
      <c r="I358" s="29" t="str">
        <f t="shared" si="35"/>
        <v/>
      </c>
      <c r="J358" s="31" t="str">
        <f t="shared" si="38"/>
        <v/>
      </c>
      <c r="K358" s="31" t="str">
        <f t="shared" si="36"/>
        <v/>
      </c>
      <c r="L358" s="31" t="str">
        <f t="shared" si="37"/>
        <v/>
      </c>
      <c r="M358" s="31" t="str">
        <f t="shared" si="39"/>
        <v/>
      </c>
      <c r="N358" s="31" t="str">
        <f t="shared" si="40"/>
        <v/>
      </c>
    </row>
    <row r="359" spans="9:14" x14ac:dyDescent="0.25">
      <c r="I359" s="29" t="str">
        <f t="shared" si="35"/>
        <v/>
      </c>
      <c r="J359" s="31" t="str">
        <f t="shared" si="38"/>
        <v/>
      </c>
      <c r="K359" s="31" t="str">
        <f t="shared" si="36"/>
        <v/>
      </c>
      <c r="L359" s="31" t="str">
        <f t="shared" si="37"/>
        <v/>
      </c>
      <c r="M359" s="31" t="str">
        <f t="shared" si="39"/>
        <v/>
      </c>
      <c r="N359" s="31" t="str">
        <f t="shared" si="40"/>
        <v/>
      </c>
    </row>
    <row r="360" spans="9:14" x14ac:dyDescent="0.25">
      <c r="I360" s="29" t="str">
        <f t="shared" si="35"/>
        <v/>
      </c>
      <c r="J360" s="31" t="str">
        <f t="shared" si="38"/>
        <v/>
      </c>
      <c r="K360" s="31" t="str">
        <f t="shared" si="36"/>
        <v/>
      </c>
      <c r="L360" s="31" t="str">
        <f t="shared" si="37"/>
        <v/>
      </c>
      <c r="M360" s="31" t="str">
        <f t="shared" si="39"/>
        <v/>
      </c>
      <c r="N360" s="31" t="str">
        <f t="shared" si="40"/>
        <v/>
      </c>
    </row>
    <row r="361" spans="9:14" x14ac:dyDescent="0.25">
      <c r="I361" s="29" t="str">
        <f t="shared" si="35"/>
        <v/>
      </c>
      <c r="J361" s="31" t="str">
        <f t="shared" si="38"/>
        <v/>
      </c>
      <c r="K361" s="31" t="str">
        <f t="shared" si="36"/>
        <v/>
      </c>
      <c r="L361" s="31" t="str">
        <f t="shared" si="37"/>
        <v/>
      </c>
      <c r="M361" s="31" t="str">
        <f t="shared" si="39"/>
        <v/>
      </c>
      <c r="N361" s="31" t="str">
        <f t="shared" si="40"/>
        <v/>
      </c>
    </row>
    <row r="362" spans="9:14" x14ac:dyDescent="0.25">
      <c r="I362" s="29" t="str">
        <f t="shared" si="35"/>
        <v/>
      </c>
      <c r="J362" s="31" t="str">
        <f t="shared" si="38"/>
        <v/>
      </c>
      <c r="K362" s="31" t="str">
        <f t="shared" si="36"/>
        <v/>
      </c>
      <c r="L362" s="31" t="str">
        <f t="shared" si="37"/>
        <v/>
      </c>
      <c r="M362" s="31" t="str">
        <f t="shared" si="39"/>
        <v/>
      </c>
      <c r="N362" s="31" t="str">
        <f t="shared" si="40"/>
        <v/>
      </c>
    </row>
    <row r="363" spans="9:14" x14ac:dyDescent="0.25">
      <c r="I363" s="29" t="str">
        <f t="shared" si="35"/>
        <v/>
      </c>
      <c r="J363" s="31" t="str">
        <f t="shared" si="38"/>
        <v/>
      </c>
      <c r="K363" s="31" t="str">
        <f t="shared" si="36"/>
        <v/>
      </c>
      <c r="L363" s="31" t="str">
        <f t="shared" si="37"/>
        <v/>
      </c>
      <c r="M363" s="31" t="str">
        <f t="shared" si="39"/>
        <v/>
      </c>
      <c r="N363" s="31" t="str">
        <f t="shared" si="40"/>
        <v/>
      </c>
    </row>
    <row r="364" spans="9:14" x14ac:dyDescent="0.25">
      <c r="I364" s="29" t="str">
        <f t="shared" si="35"/>
        <v/>
      </c>
      <c r="J364" s="31" t="str">
        <f t="shared" si="38"/>
        <v/>
      </c>
      <c r="K364" s="31" t="str">
        <f t="shared" si="36"/>
        <v/>
      </c>
      <c r="L364" s="31" t="str">
        <f t="shared" si="37"/>
        <v/>
      </c>
      <c r="M364" s="31" t="str">
        <f t="shared" si="39"/>
        <v/>
      </c>
      <c r="N364" s="31" t="str">
        <f t="shared" si="40"/>
        <v/>
      </c>
    </row>
    <row r="365" spans="9:14" x14ac:dyDescent="0.25">
      <c r="I365" s="29" t="str">
        <f t="shared" si="35"/>
        <v/>
      </c>
      <c r="J365" s="31" t="str">
        <f t="shared" si="38"/>
        <v/>
      </c>
      <c r="K365" s="31" t="str">
        <f t="shared" si="36"/>
        <v/>
      </c>
      <c r="L365" s="31" t="str">
        <f t="shared" si="37"/>
        <v/>
      </c>
      <c r="M365" s="31" t="str">
        <f t="shared" si="39"/>
        <v/>
      </c>
      <c r="N365" s="31" t="str">
        <f t="shared" si="40"/>
        <v/>
      </c>
    </row>
    <row r="366" spans="9:14" x14ac:dyDescent="0.25">
      <c r="I366" s="29" t="str">
        <f t="shared" si="35"/>
        <v/>
      </c>
      <c r="J366" s="31" t="str">
        <f t="shared" si="38"/>
        <v/>
      </c>
      <c r="K366" s="31" t="str">
        <f t="shared" si="36"/>
        <v/>
      </c>
      <c r="L366" s="31" t="str">
        <f t="shared" si="37"/>
        <v/>
      </c>
      <c r="M366" s="31" t="str">
        <f t="shared" si="39"/>
        <v/>
      </c>
      <c r="N366" s="31" t="str">
        <f t="shared" si="40"/>
        <v/>
      </c>
    </row>
    <row r="367" spans="9:14" x14ac:dyDescent="0.25">
      <c r="I367" s="29" t="str">
        <f t="shared" si="35"/>
        <v/>
      </c>
      <c r="J367" s="31" t="str">
        <f t="shared" si="38"/>
        <v/>
      </c>
      <c r="K367" s="31" t="str">
        <f t="shared" si="36"/>
        <v/>
      </c>
      <c r="L367" s="31" t="str">
        <f t="shared" si="37"/>
        <v/>
      </c>
      <c r="M367" s="31" t="str">
        <f t="shared" si="39"/>
        <v/>
      </c>
      <c r="N367" s="31" t="str">
        <f t="shared" si="40"/>
        <v/>
      </c>
    </row>
    <row r="368" spans="9:14" x14ac:dyDescent="0.25">
      <c r="I368" s="29" t="str">
        <f t="shared" si="35"/>
        <v/>
      </c>
      <c r="J368" s="31" t="str">
        <f t="shared" si="38"/>
        <v/>
      </c>
      <c r="K368" s="31" t="str">
        <f t="shared" si="36"/>
        <v/>
      </c>
      <c r="L368" s="31" t="str">
        <f t="shared" si="37"/>
        <v/>
      </c>
      <c r="M368" s="31" t="str">
        <f t="shared" si="39"/>
        <v/>
      </c>
      <c r="N368" s="31" t="str">
        <f t="shared" si="40"/>
        <v/>
      </c>
    </row>
    <row r="369" spans="9:14" x14ac:dyDescent="0.25">
      <c r="I369" s="29" t="str">
        <f t="shared" si="35"/>
        <v/>
      </c>
      <c r="J369" s="31" t="str">
        <f t="shared" si="38"/>
        <v/>
      </c>
      <c r="K369" s="31" t="str">
        <f t="shared" si="36"/>
        <v/>
      </c>
      <c r="L369" s="31" t="str">
        <f t="shared" si="37"/>
        <v/>
      </c>
      <c r="M369" s="31" t="str">
        <f t="shared" si="39"/>
        <v/>
      </c>
      <c r="N369" s="31" t="str">
        <f t="shared" si="40"/>
        <v/>
      </c>
    </row>
    <row r="370" spans="9:14" x14ac:dyDescent="0.25">
      <c r="I370" s="29" t="str">
        <f t="shared" si="35"/>
        <v/>
      </c>
      <c r="J370" s="31" t="str">
        <f t="shared" si="38"/>
        <v/>
      </c>
      <c r="K370" s="31" t="str">
        <f t="shared" si="36"/>
        <v/>
      </c>
      <c r="L370" s="31" t="str">
        <f t="shared" si="37"/>
        <v/>
      </c>
      <c r="M370" s="31" t="str">
        <f t="shared" si="39"/>
        <v/>
      </c>
      <c r="N370" s="31" t="str">
        <f t="shared" si="40"/>
        <v/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showGridLines="0" tabSelected="1" workbookViewId="0">
      <selection activeCell="V3" sqref="V3"/>
    </sheetView>
  </sheetViews>
  <sheetFormatPr defaultRowHeight="15" x14ac:dyDescent="0.25"/>
  <cols>
    <col min="1" max="1" width="0.85546875" style="1" customWidth="1"/>
    <col min="2" max="2" width="7.7109375" style="1" customWidth="1"/>
    <col min="3" max="5" width="12.7109375" style="1" customWidth="1"/>
    <col min="6" max="6" width="2" style="3" customWidth="1"/>
    <col min="7" max="7" width="0.85546875" style="1" customWidth="1"/>
    <col min="8" max="9" width="9.140625" style="1"/>
    <col min="10" max="10" width="9.140625" style="1" customWidth="1"/>
    <col min="11" max="11" width="9.140625" style="1"/>
    <col min="12" max="12" width="9.140625" style="1" customWidth="1"/>
    <col min="13" max="18" width="9.140625" style="1"/>
    <col min="19" max="19" width="2" style="1" customWidth="1"/>
    <col min="20" max="20" width="0.85546875" style="1" customWidth="1"/>
    <col min="21" max="16384" width="9.140625" style="1"/>
  </cols>
  <sheetData>
    <row r="1" spans="1:24" ht="21.75" thickBot="1" x14ac:dyDescent="0.4">
      <c r="A1" s="27"/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4" ht="16.5" thickTop="1" thickBot="1" x14ac:dyDescent="0.3"/>
    <row r="3" spans="1:24" ht="15.75" thickBot="1" x14ac:dyDescent="0.3">
      <c r="A3" s="18"/>
      <c r="B3" s="19" t="s">
        <v>21</v>
      </c>
      <c r="C3" s="16"/>
      <c r="D3" s="17"/>
      <c r="E3" s="17"/>
      <c r="F3" s="5"/>
      <c r="G3" s="18"/>
      <c r="H3" s="19" t="s">
        <v>22</v>
      </c>
      <c r="I3" s="16"/>
      <c r="J3" s="17"/>
      <c r="K3" s="17"/>
      <c r="L3" s="17"/>
      <c r="M3" s="17"/>
      <c r="N3" s="17"/>
      <c r="O3" s="17"/>
      <c r="P3" s="17"/>
      <c r="Q3" s="17"/>
      <c r="R3" s="17"/>
      <c r="T3" s="18"/>
      <c r="U3" s="19" t="s">
        <v>26</v>
      </c>
      <c r="V3" s="16"/>
      <c r="W3" s="17"/>
      <c r="X3" s="3"/>
    </row>
    <row r="4" spans="1:24" ht="6" customHeight="1" x14ac:dyDescent="0.25">
      <c r="A4" s="3"/>
      <c r="B4" s="20"/>
      <c r="C4" s="21"/>
      <c r="D4" s="21"/>
      <c r="E4" s="21"/>
      <c r="F4" s="22"/>
      <c r="G4" s="21"/>
      <c r="H4" s="20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4" x14ac:dyDescent="0.25">
      <c r="B5" s="4" t="s">
        <v>0</v>
      </c>
      <c r="C5" s="4"/>
      <c r="D5" s="1" t="s">
        <v>16</v>
      </c>
      <c r="E5" s="23">
        <v>350000</v>
      </c>
      <c r="F5" s="6"/>
      <c r="U5" s="37" t="s">
        <v>24</v>
      </c>
      <c r="V5" s="38"/>
      <c r="W5" s="39"/>
    </row>
    <row r="6" spans="1:24" x14ac:dyDescent="0.25">
      <c r="B6" s="4" t="s">
        <v>19</v>
      </c>
      <c r="C6" s="4"/>
      <c r="D6" s="1" t="s">
        <v>18</v>
      </c>
      <c r="E6" s="24">
        <v>8</v>
      </c>
      <c r="F6" s="7"/>
      <c r="U6" s="40" t="s">
        <v>23</v>
      </c>
      <c r="V6" s="41"/>
      <c r="W6" s="42"/>
    </row>
    <row r="7" spans="1:24" x14ac:dyDescent="0.25">
      <c r="B7" s="4" t="s">
        <v>17</v>
      </c>
      <c r="C7" s="4"/>
      <c r="D7" s="1" t="s">
        <v>2</v>
      </c>
      <c r="E7" s="26">
        <v>180</v>
      </c>
      <c r="F7" s="8"/>
      <c r="U7" s="45">
        <f>IF(OR(E5="",E6="",E7=""),"",-PMT(E6/1200,E7,E5))</f>
        <v>3344.7822951562302</v>
      </c>
      <c r="V7" s="45"/>
      <c r="W7" s="45"/>
    </row>
    <row r="8" spans="1:24" x14ac:dyDescent="0.25">
      <c r="B8" s="4" t="s">
        <v>13</v>
      </c>
      <c r="C8" s="4"/>
      <c r="E8" s="25">
        <v>40638</v>
      </c>
      <c r="F8" s="9"/>
      <c r="U8" s="45"/>
      <c r="V8" s="45"/>
      <c r="W8" s="45"/>
    </row>
    <row r="9" spans="1:24" ht="15.75" thickBot="1" x14ac:dyDescent="0.3"/>
    <row r="10" spans="1:24" ht="15.75" thickBot="1" x14ac:dyDescent="0.3">
      <c r="A10" s="18"/>
      <c r="B10" s="19" t="s">
        <v>20</v>
      </c>
      <c r="C10" s="16"/>
      <c r="D10" s="17"/>
      <c r="E10" s="17"/>
      <c r="U10" s="43" t="s">
        <v>11</v>
      </c>
      <c r="V10" s="43"/>
      <c r="W10" s="43"/>
    </row>
    <row r="11" spans="1:24" ht="6" customHeight="1" x14ac:dyDescent="0.25">
      <c r="B11" s="35">
        <v>1</v>
      </c>
      <c r="U11" s="46">
        <f>U7*E7</f>
        <v>602060.81312812143</v>
      </c>
      <c r="V11" s="46"/>
      <c r="W11" s="46"/>
    </row>
    <row r="12" spans="1:24" ht="15" customHeight="1" x14ac:dyDescent="0.25">
      <c r="B12" s="10" t="s">
        <v>2</v>
      </c>
      <c r="C12" s="11" t="s">
        <v>3</v>
      </c>
      <c r="D12" s="12" t="s">
        <v>4</v>
      </c>
      <c r="E12" s="13" t="s">
        <v>5</v>
      </c>
      <c r="U12" s="46"/>
      <c r="V12" s="46"/>
      <c r="W12" s="46"/>
    </row>
    <row r="13" spans="1:24" ht="15" customHeight="1" x14ac:dyDescent="0.25">
      <c r="B13" s="14">
        <f>IF(B11&gt;(MAX(Sheet1!I11:I370)-11),(MAX(Sheet1!I11:I370)-11),B11)</f>
        <v>1</v>
      </c>
      <c r="C13" s="2">
        <f>VLOOKUP($B13,Sheet1!$I$11:$N$370,2,FALSE)</f>
        <v>348988.5510381771</v>
      </c>
      <c r="D13" s="2">
        <f>VLOOKUP($B13,Sheet1!$I$11:$N$370,3,FALSE)</f>
        <v>1011.4489618228968</v>
      </c>
      <c r="E13" s="2">
        <f>VLOOKUP($B13,Sheet1!$I$11:$N$370,4,FALSE)</f>
        <v>2333.3333333333335</v>
      </c>
      <c r="U13" s="46"/>
      <c r="V13" s="46"/>
      <c r="W13" s="46"/>
    </row>
    <row r="14" spans="1:24" x14ac:dyDescent="0.25">
      <c r="B14" s="14">
        <f>B13+1</f>
        <v>2</v>
      </c>
      <c r="C14" s="2">
        <f>VLOOKUP($B14,Sheet1!$I$11:$N$370,2,FALSE)</f>
        <v>347970.35908327537</v>
      </c>
      <c r="D14" s="2">
        <f>VLOOKUP($B14,Sheet1!$I$11:$N$370,3,FALSE)</f>
        <v>1018.1919549017161</v>
      </c>
      <c r="E14" s="2">
        <f>VLOOKUP($B14,Sheet1!$I$11:$N$370,4,FALSE)</f>
        <v>2326.5903402545141</v>
      </c>
    </row>
    <row r="15" spans="1:24" x14ac:dyDescent="0.25">
      <c r="B15" s="14">
        <f t="shared" ref="B15:B24" si="0">B14+1</f>
        <v>3</v>
      </c>
      <c r="C15" s="2">
        <f>VLOOKUP($B15,Sheet1!$I$11:$N$370,2,FALSE)</f>
        <v>346945.37918200763</v>
      </c>
      <c r="D15" s="2">
        <f>VLOOKUP($B15,Sheet1!$I$11:$N$370,3,FALSE)</f>
        <v>1024.9799012677277</v>
      </c>
      <c r="E15" s="2">
        <f>VLOOKUP($B15,Sheet1!$I$11:$N$370,4,FALSE)</f>
        <v>2319.8023938885026</v>
      </c>
      <c r="U15" s="43" t="s">
        <v>12</v>
      </c>
      <c r="V15" s="43"/>
      <c r="W15" s="43"/>
    </row>
    <row r="16" spans="1:24" x14ac:dyDescent="0.25">
      <c r="B16" s="14">
        <f t="shared" si="0"/>
        <v>4</v>
      </c>
      <c r="C16" s="2">
        <f>VLOOKUP($B16,Sheet1!$I$11:$N$370,2,FALSE)</f>
        <v>345913.56608139811</v>
      </c>
      <c r="D16" s="2">
        <f>VLOOKUP($B16,Sheet1!$I$11:$N$370,3,FALSE)</f>
        <v>1031.8131006095127</v>
      </c>
      <c r="E16" s="2">
        <f>VLOOKUP($B16,Sheet1!$I$11:$N$370,4,FALSE)</f>
        <v>2312.9691945467175</v>
      </c>
      <c r="U16" s="47">
        <f>DATE(YEAR(E8),MONTH(E8)+E7,DAY(E8))</f>
        <v>46117</v>
      </c>
      <c r="V16" s="47"/>
      <c r="W16" s="47"/>
    </row>
    <row r="17" spans="2:23" x14ac:dyDescent="0.25">
      <c r="B17" s="14">
        <f t="shared" si="0"/>
        <v>5</v>
      </c>
      <c r="C17" s="2">
        <f>VLOOKUP($B17,Sheet1!$I$11:$N$370,2,FALSE)</f>
        <v>344874.87422678451</v>
      </c>
      <c r="D17" s="2">
        <f>VLOOKUP($B17,Sheet1!$I$11:$N$370,3,FALSE)</f>
        <v>1038.6918546135762</v>
      </c>
      <c r="E17" s="2">
        <f>VLOOKUP($B17,Sheet1!$I$11:$N$370,4,FALSE)</f>
        <v>2306.0904405426541</v>
      </c>
      <c r="U17" s="47"/>
      <c r="V17" s="47"/>
      <c r="W17" s="47"/>
    </row>
    <row r="18" spans="2:23" x14ac:dyDescent="0.25">
      <c r="B18" s="14">
        <f t="shared" si="0"/>
        <v>6</v>
      </c>
      <c r="C18" s="2">
        <f>VLOOKUP($B18,Sheet1!$I$11:$N$370,2,FALSE)</f>
        <v>343829.25775980682</v>
      </c>
      <c r="D18" s="2">
        <f>VLOOKUP($B18,Sheet1!$I$11:$N$370,3,FALSE)</f>
        <v>1045.6164669776667</v>
      </c>
      <c r="E18" s="2">
        <f>VLOOKUP($B18,Sheet1!$I$11:$N$370,4,FALSE)</f>
        <v>2299.1658281785635</v>
      </c>
    </row>
    <row r="19" spans="2:23" x14ac:dyDescent="0.25">
      <c r="B19" s="14">
        <f t="shared" si="0"/>
        <v>7</v>
      </c>
      <c r="C19" s="2">
        <f>VLOOKUP($B19,Sheet1!$I$11:$N$370,2,FALSE)</f>
        <v>342776.67051638261</v>
      </c>
      <c r="D19" s="2">
        <f>VLOOKUP($B19,Sheet1!$I$11:$N$370,3,FALSE)</f>
        <v>1052.5872434241846</v>
      </c>
      <c r="E19" s="2">
        <f>VLOOKUP($B19,Sheet1!$I$11:$N$370,4,FALSE)</f>
        <v>2292.1950517320456</v>
      </c>
    </row>
    <row r="20" spans="2:23" x14ac:dyDescent="0.25">
      <c r="B20" s="14">
        <f t="shared" si="0"/>
        <v>8</v>
      </c>
      <c r="C20" s="2">
        <f>VLOOKUP($B20,Sheet1!$I$11:$N$370,2,FALSE)</f>
        <v>341717.06602466892</v>
      </c>
      <c r="D20" s="2">
        <f>VLOOKUP($B20,Sheet1!$I$11:$N$370,3,FALSE)</f>
        <v>1059.6044917136796</v>
      </c>
      <c r="E20" s="2">
        <f>VLOOKUP($B20,Sheet1!$I$11:$N$370,4,FALSE)</f>
        <v>2285.1778034425506</v>
      </c>
    </row>
    <row r="21" spans="2:23" x14ac:dyDescent="0.25">
      <c r="B21" s="14">
        <f t="shared" si="0"/>
        <v>9</v>
      </c>
      <c r="C21" s="2">
        <f>VLOOKUP($B21,Sheet1!$I$11:$N$370,2,FALSE)</f>
        <v>340650.39750301046</v>
      </c>
      <c r="D21" s="2">
        <f>VLOOKUP($B21,Sheet1!$I$11:$N$370,3,FALSE)</f>
        <v>1066.6685216584374</v>
      </c>
      <c r="E21" s="2">
        <f>VLOOKUP($B21,Sheet1!$I$11:$N$370,4,FALSE)</f>
        <v>2278.1137734977929</v>
      </c>
    </row>
    <row r="22" spans="2:23" ht="15" customHeight="1" x14ac:dyDescent="0.25">
      <c r="B22" s="14">
        <f t="shared" si="0"/>
        <v>10</v>
      </c>
      <c r="C22" s="2">
        <f>VLOOKUP($B22,Sheet1!$I$11:$N$370,2,FALSE)</f>
        <v>339576.61785787431</v>
      </c>
      <c r="D22" s="2">
        <f>VLOOKUP($B22,Sheet1!$I$11:$N$370,3,FALSE)</f>
        <v>1073.7796451361605</v>
      </c>
      <c r="E22" s="2">
        <f>VLOOKUP($B22,Sheet1!$I$11:$N$370,4,FALSE)</f>
        <v>2271.0026500200697</v>
      </c>
      <c r="U22" s="44" t="s">
        <v>15</v>
      </c>
      <c r="V22" s="44"/>
      <c r="W22" s="44"/>
    </row>
    <row r="23" spans="2:23" x14ac:dyDescent="0.25">
      <c r="B23" s="14">
        <f t="shared" si="0"/>
        <v>11</v>
      </c>
      <c r="C23" s="2">
        <f>VLOOKUP($B23,Sheet1!$I$11:$N$370,2,FALSE)</f>
        <v>338495.67968177056</v>
      </c>
      <c r="D23" s="2">
        <f>VLOOKUP($B23,Sheet1!$I$11:$N$370,3,FALSE)</f>
        <v>1080.9381761037348</v>
      </c>
      <c r="E23" s="2">
        <f>VLOOKUP($B23,Sheet1!$I$11:$N$370,4,FALSE)</f>
        <v>2263.8441190524954</v>
      </c>
      <c r="U23" s="44"/>
      <c r="V23" s="44"/>
      <c r="W23" s="44"/>
    </row>
    <row r="24" spans="2:23" ht="15" customHeight="1" x14ac:dyDescent="0.25">
      <c r="B24" s="14">
        <f t="shared" si="0"/>
        <v>12</v>
      </c>
      <c r="C24" s="2">
        <f>VLOOKUP($B24,Sheet1!$I$11:$N$370,2,FALSE)</f>
        <v>337407.53525115945</v>
      </c>
      <c r="D24" s="2">
        <f>VLOOKUP($B24,Sheet1!$I$11:$N$370,3,FALSE)</f>
        <v>1088.1444306110934</v>
      </c>
      <c r="E24" s="2">
        <f>VLOOKUP($B24,Sheet1!$I$11:$N$370,4,FALSE)</f>
        <v>2256.6378645451368</v>
      </c>
      <c r="U24" s="44"/>
      <c r="V24" s="44"/>
      <c r="W24" s="44"/>
    </row>
    <row r="25" spans="2:23" x14ac:dyDescent="0.25">
      <c r="B25" s="28" t="s">
        <v>25</v>
      </c>
    </row>
    <row r="28" spans="2:23" x14ac:dyDescent="0.25">
      <c r="B28" s="15"/>
    </row>
  </sheetData>
  <mergeCells count="9">
    <mergeCell ref="B1:W1"/>
    <mergeCell ref="U5:W5"/>
    <mergeCell ref="U6:W6"/>
    <mergeCell ref="U10:W10"/>
    <mergeCell ref="U22:W24"/>
    <mergeCell ref="U15:W15"/>
    <mergeCell ref="U7:W8"/>
    <mergeCell ref="U11:W13"/>
    <mergeCell ref="U16:W17"/>
  </mergeCells>
  <hyperlinks>
    <hyperlink ref="U22:W24" r:id="rId1" display="Visit exceltemplate.net for more templates and updates"/>
  </hyperlinks>
  <pageMargins left="0.7" right="0.7" top="0.75" bottom="0.75" header="0.3" footer="0.3"/>
  <pageSetup scale="67" orientation="landscape" r:id="rId2"/>
  <headerFooter>
    <oddFooter>&amp;Ccopyright (c) 2011 exceltemplate.net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1</xdr:col>
                    <xdr:colOff>66675</xdr:colOff>
                    <xdr:row>12</xdr:row>
                    <xdr:rowOff>38100</xdr:rowOff>
                  </from>
                  <to>
                    <xdr:col>1</xdr:col>
                    <xdr:colOff>228600</xdr:colOff>
                    <xdr:row>23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Amortization Chart</vt:lpstr>
      <vt:lpstr>'Amortization Chart'!Print_Area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Musadya</dc:creator>
  <cp:lastModifiedBy>Ridha Musadya</cp:lastModifiedBy>
  <cp:lastPrinted>2011-07-16T10:14:12Z</cp:lastPrinted>
  <dcterms:created xsi:type="dcterms:W3CDTF">2011-04-09T04:46:32Z</dcterms:created>
  <dcterms:modified xsi:type="dcterms:W3CDTF">2011-07-25T09:18:27Z</dcterms:modified>
</cp:coreProperties>
</file>